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ФБ" sheetId="2" r:id="rId1"/>
    <sheet name="УР" sheetId="5" r:id="rId2"/>
    <sheet name="МБ" sheetId="4" r:id="rId3"/>
  </sheets>
  <definedNames>
    <definedName name="_xlnm.Print_Titles" localSheetId="2">МБ!$4:$5</definedName>
    <definedName name="_xlnm.Print_Titles" localSheetId="1">УР!$6:$7</definedName>
    <definedName name="_xlnm.Print_Titles" localSheetId="0">ФБ!$6:$7</definedName>
  </definedNames>
  <calcPr calcId="124519"/>
</workbook>
</file>

<file path=xl/calcChain.xml><?xml version="1.0" encoding="utf-8"?>
<calcChain xmlns="http://schemas.openxmlformats.org/spreadsheetml/2006/main">
  <c r="D50" i="2"/>
  <c r="D144" i="4"/>
  <c r="D173" i="5"/>
  <c r="D172" s="1"/>
  <c r="D171" s="1"/>
  <c r="C173"/>
  <c r="C171"/>
  <c r="D141"/>
  <c r="D129"/>
  <c r="C129"/>
  <c r="D105"/>
  <c r="C105"/>
  <c r="D84"/>
  <c r="C84"/>
  <c r="D71"/>
  <c r="C71"/>
  <c r="D49"/>
  <c r="C49"/>
  <c r="D32"/>
  <c r="C32"/>
  <c r="D25"/>
  <c r="C25"/>
  <c r="D8"/>
  <c r="C8"/>
  <c r="C456" i="4"/>
  <c r="C454" s="1"/>
  <c r="C453" s="1"/>
  <c r="D454"/>
  <c r="D453" s="1"/>
  <c r="D445"/>
  <c r="C445"/>
  <c r="D277"/>
  <c r="C277"/>
  <c r="D241"/>
  <c r="C241"/>
  <c r="D204"/>
  <c r="C204"/>
  <c r="D158"/>
  <c r="D157" s="1"/>
  <c r="C158"/>
  <c r="C157" s="1"/>
  <c r="D146"/>
  <c r="C146"/>
  <c r="C144"/>
  <c r="D55"/>
  <c r="C55"/>
  <c r="D37"/>
  <c r="C37"/>
  <c r="D24"/>
  <c r="C24"/>
  <c r="D6"/>
  <c r="C6"/>
  <c r="D47" i="2" l="1"/>
  <c r="D46" s="1"/>
  <c r="D45" s="1"/>
  <c r="C47"/>
  <c r="C46" s="1"/>
  <c r="C45" s="1"/>
  <c r="D29"/>
  <c r="C29"/>
  <c r="D20"/>
  <c r="C20"/>
  <c r="D9"/>
  <c r="D8" s="1"/>
  <c r="C9"/>
  <c r="C8" s="1"/>
</calcChain>
</file>

<file path=xl/sharedStrings.xml><?xml version="1.0" encoding="utf-8"?>
<sst xmlns="http://schemas.openxmlformats.org/spreadsheetml/2006/main" count="1356" uniqueCount="610">
  <si>
    <t>Единица измерения: руб.</t>
  </si>
  <si>
    <t>Наименование показателя</t>
  </si>
  <si>
    <t>Ц.ст.</t>
  </si>
  <si>
    <t>Уточненная роспись/план</t>
  </si>
  <si>
    <t>Касс. расход</t>
  </si>
  <si>
    <t xml:space="preserve">    Муниципальная программа "Развитие образования и воспитание" на 2015-2024 годы</t>
  </si>
  <si>
    <t>0100000000</t>
  </si>
  <si>
    <t xml:space="preserve">      Подпрограмма "Развитие общего образования"</t>
  </si>
  <si>
    <t>0120000000</t>
  </si>
  <si>
    <t xml:space="preserve">        Реализации основных общеобразовательных программ начального общего, основного общего, среднего общего образования</t>
  </si>
  <si>
    <t>0120100000</t>
  </si>
  <si>
    <t xml:space="preserve">  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</si>
  <si>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</si>
  <si>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 xml:space="preserve">            Предоставление субсидий бюджетным, автономным учреждениям и иным некоммерческим организациям</t>
  </si>
  <si>
    <t xml:space="preserve">        Организация питания обучающихся</t>
  </si>
  <si>
    <t>0120600000</t>
  </si>
  <si>
    <t xml:space="preserve">          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</si>
  <si>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01206L3040</t>
  </si>
  <si>
    <t xml:space="preserve">      Подпрограмма "Развитие дополнительного образования детей"</t>
  </si>
  <si>
    <t>0130000000</t>
  </si>
  <si>
    <t xml:space="preserve">        </t>
  </si>
  <si>
    <t>013A100000</t>
  </si>
  <si>
    <t xml:space="preserve">          Обеспечение детских музыкальных, художественных, хореографических школ, школ искусств необходимыми инструментами, оборудованием и материалами.</t>
  </si>
  <si>
    <t>013A155190</t>
  </si>
  <si>
    <t xml:space="preserve">    Муниципальная программа "Развитие культуры" на 2015-2024 годы</t>
  </si>
  <si>
    <t>0300000000</t>
  </si>
  <si>
    <t xml:space="preserve">      Подпрограмма "Библиотечное обслуживание населения"</t>
  </si>
  <si>
    <t>0310000000</t>
  </si>
  <si>
    <t xml:space="preserve">        Осуществление библиотечной деятельности</t>
  </si>
  <si>
    <t>0310100000</t>
  </si>
  <si>
    <t xml:space="preserve">          Государственная поддержка отрасли культуры</t>
  </si>
  <si>
    <t>03101L5190</t>
  </si>
  <si>
    <t xml:space="preserve">      Подпрограмма "Организация досуга и предоставление услуг организаций культуры"</t>
  </si>
  <si>
    <t>0320000000</t>
  </si>
  <si>
    <t xml:space="preserve">        Осуществление театральной деятельности</t>
  </si>
  <si>
    <t>0320100000</t>
  </si>
  <si>
    <t xml:space="preserve">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человек.</t>
  </si>
  <si>
    <t>03201L4660</t>
  </si>
  <si>
    <t xml:space="preserve">    Муниципальная программа "Социальная поддержка населения" на 2015-2024 годы</t>
  </si>
  <si>
    <t>0400000000</t>
  </si>
  <si>
    <t xml:space="preserve">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</si>
  <si>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</si>
  <si>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Предоставление жилых помещений</t>
  </si>
  <si>
    <t>0430200000</t>
  </si>
  <si>
    <t xml:space="preserve">          Реализация мероприятий по обеспечению жильем молодых семей</t>
  </si>
  <si>
    <t>04302L4970</t>
  </si>
  <si>
    <t xml:space="preserve">            Социальное обеспечение и иные выплаты населению</t>
  </si>
  <si>
    <t xml:space="preserve">    Муниципальная программа "Городское хозяйство" на 2015-2024 годы</t>
  </si>
  <si>
    <t>0700000000</t>
  </si>
  <si>
    <t xml:space="preserve">      Подпрограмма "Благоустройство и охрана окружающей среды"</t>
  </si>
  <si>
    <t>0740000000</t>
  </si>
  <si>
    <t xml:space="preserve">        Федеральный проект "Чистая страна"</t>
  </si>
  <si>
    <t>074G100000</t>
  </si>
  <si>
    <t xml:space="preserve">          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</si>
  <si>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074G152420</t>
  </si>
  <si>
    <t xml:space="preserve">            Закупка товаров, работ и услуг для обеспечения государственных (муниципальных) нужд</t>
  </si>
  <si>
    <t xml:space="preserve">    Муниципальная программа "Муниципальное управление" на 2015-2024 годы</t>
  </si>
  <si>
    <t>0900000000</t>
  </si>
  <si>
    <t xml:space="preserve">      Подпрограмма "Создание условий для государственной регистрации актов гражданского состояния"</t>
  </si>
  <si>
    <t>0930000000</t>
  </si>
  <si>
    <t xml:space="preserve">        Государственная регистрация актов гражданского состояния</t>
  </si>
  <si>
    <t>0930100000</t>
  </si>
  <si>
    <t xml:space="preserve">          Выполнение функций по государственной регистрации актов гражданского состояния</t>
  </si>
  <si>
    <t>0930159300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</si>
  <si>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</si>
  <si>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Муниципальная программа "Формирование современной городской среды" на 2018-2024 г.г.</t>
  </si>
  <si>
    <t>1300000000</t>
  </si>
  <si>
    <t xml:space="preserve">        Федеральный проект "Формирование комфортной городской среды"</t>
  </si>
  <si>
    <t>130F200000</t>
  </si>
  <si>
    <t xml:space="preserve">          Реализация мероприятий в рамках формирования современной городской среды</t>
  </si>
  <si>
    <t>130F255550</t>
  </si>
  <si>
    <t>ВСЕГО РАСХОДОВ:</t>
  </si>
  <si>
    <t>за период с 01.01.2022г. по 30.06.2022г. (средства ФБ)</t>
  </si>
  <si>
    <t>Исполнение бюджета города Сарапула по программам</t>
  </si>
  <si>
    <t xml:space="preserve">      Подпрограмма "Развитие дошкольного образования"</t>
  </si>
  <si>
    <t>0110000000</t>
  </si>
  <si>
    <t xml:space="preserve">        Реализация основных общеобразовательных программ дошкольного воспитания, присмотр и уход за детьми</t>
  </si>
  <si>
    <t>0110200000</t>
  </si>
  <si>
    <t xml:space="preserve">          Уплата налога на имущество организаций</t>
  </si>
  <si>
    <t>0110260200</t>
  </si>
  <si>
    <t xml:space="preserve">          Уплата земельного налога</t>
  </si>
  <si>
    <t>0110260240</t>
  </si>
  <si>
    <t xml:space="preserve">          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</si>
  <si>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0110267700</t>
  </si>
  <si>
    <t xml:space="preserve">        Материальная поддержка семей с детьми дошкольного возраста</t>
  </si>
  <si>
    <t>0110300000</t>
  </si>
  <si>
    <t xml:space="preserve">  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</t>
  </si>
  <si>
    <t>01103S7120</t>
  </si>
  <si>
    <t xml:space="preserve">        Обеспечение обогащенными продуктами питания, в том числе молоком, молочной продукцией, соками и другими продуктами питания детей в образовательных учреждениях для детей дошкольного возраста, реализующих программы дошкольного образования</t>
  </si>
  <si>
    <t>0110600000</t>
  </si>
  <si>
    <t>0110667700</t>
  </si>
  <si>
    <t xml:space="preserve">        Мероприятия, направленные на обеспечение безопасности условий обучения и воспитания  детей в муниципальных дошкольных образовательных организациях</t>
  </si>
  <si>
    <t>0110800000</t>
  </si>
  <si>
    <t xml:space="preserve">          Расходы на мероприятия по безопасности образовательных организаций</t>
  </si>
  <si>
    <t>0110861440</t>
  </si>
  <si>
    <t>0120160200</t>
  </si>
  <si>
    <t>0120160240</t>
  </si>
  <si>
    <t xml:space="preserve">          Создание условий для реализации федерального проекта "Успех каждого ребенка"</t>
  </si>
  <si>
    <t>0120161260</t>
  </si>
  <si>
    <t>0120167700</t>
  </si>
  <si>
    <t xml:space="preserve">        Укрепление материально-технической базы муниципальных общеобразовательных организаций</t>
  </si>
  <si>
    <t>0120400000</t>
  </si>
  <si>
    <t xml:space="preserve">          Приобретение основных фондов и развитие инфраструктуры</t>
  </si>
  <si>
    <t>0120461120</t>
  </si>
  <si>
    <t xml:space="preserve">          Обеспечение двухразовым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</t>
  </si>
  <si>
    <t>0120661230</t>
  </si>
  <si>
    <t>0120663040</t>
  </si>
  <si>
    <t xml:space="preserve">  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1-11 классов общеобразовательных учреждений из малообеспеченных семей (кроме детей из многодетных малообеспеченных семей)</t>
  </si>
  <si>
    <t>01206S6960</t>
  </si>
  <si>
    <t xml:space="preserve">        Мероприятия, направленные на обеспечение безопасности условий обучения детей в муниципальных общеобразовательных организациях</t>
  </si>
  <si>
    <t>0120800000</t>
  </si>
  <si>
    <t>0120861440</t>
  </si>
  <si>
    <t xml:space="preserve">        Строительство, реконструкция и капитальный ремонт общеобразовательных учреждений</t>
  </si>
  <si>
    <t>0121000000</t>
  </si>
  <si>
    <t xml:space="preserve">          Строительство и реконструкция объектов муниципальной собственности</t>
  </si>
  <si>
    <t>01210S0820</t>
  </si>
  <si>
    <t xml:space="preserve">            Капитальные вложения в объекты государственной (муниципальной) собственности</t>
  </si>
  <si>
    <t xml:space="preserve">          Капитальный ремонт объектов муниципальной собственности</t>
  </si>
  <si>
    <t>01210S0830</t>
  </si>
  <si>
    <t xml:space="preserve">        Реализация дополнительных общеобразовательных общеразвивающих программ</t>
  </si>
  <si>
    <t>0130100000</t>
  </si>
  <si>
    <t>0130160200</t>
  </si>
  <si>
    <t>0130160240</t>
  </si>
  <si>
    <t>0130161260</t>
  </si>
  <si>
    <t>0130167700</t>
  </si>
  <si>
    <t xml:space="preserve">        Мероприятия, направленные на обеспечение безопасности детей в учреждениях дополнительного образования</t>
  </si>
  <si>
    <t>0131800000</t>
  </si>
  <si>
    <t>0131861440</t>
  </si>
  <si>
    <t xml:space="preserve">        Обеспечение персонифицированного финансирования дополнительного образования детей</t>
  </si>
  <si>
    <t>0131900000</t>
  </si>
  <si>
    <t xml:space="preserve">          Обеспечение персонифицированного финансирования дополнительного образования детей</t>
  </si>
  <si>
    <t>0131961330</t>
  </si>
  <si>
    <t xml:space="preserve">      Подпрограмма "Реализация молодежной политики"</t>
  </si>
  <si>
    <t>0140000000</t>
  </si>
  <si>
    <t xml:space="preserve">        Организация и осуществление мероприятий по работе с детьми и молодежью</t>
  </si>
  <si>
    <t>0140100000</t>
  </si>
  <si>
    <t>0140160240</t>
  </si>
  <si>
    <t>0140167700</t>
  </si>
  <si>
    <t xml:space="preserve">        Обеспечение занятости подростков и молодежи в каникулярный период</t>
  </si>
  <si>
    <t>0140200000</t>
  </si>
  <si>
    <t xml:space="preserve">          Организация трудоустройства подростков и молодежи в каникулярное время</t>
  </si>
  <si>
    <t>0140261430</t>
  </si>
  <si>
    <t xml:space="preserve">      Подпрограмма "Управление системой образования"</t>
  </si>
  <si>
    <t>0150000000</t>
  </si>
  <si>
    <t xml:space="preserve">        Реализация установленных полномочий (функций) Управлением образования г. Сарапула, организация управления муниципальной программой "Развитие образования и воспитание"</t>
  </si>
  <si>
    <t>0150100000</t>
  </si>
  <si>
    <t xml:space="preserve">          Обеспечение деятельности Управления образования г. Сарапула</t>
  </si>
  <si>
    <t>0150160030</t>
  </si>
  <si>
    <t xml:space="preserve">            Иные бюджетные ассигнования</t>
  </si>
  <si>
    <t>0150160240</t>
  </si>
  <si>
    <t xml:space="preserve">        Предоставление консультационных и методических услуг</t>
  </si>
  <si>
    <t>0150300000</t>
  </si>
  <si>
    <t>0150360240</t>
  </si>
  <si>
    <t>0150367700</t>
  </si>
  <si>
    <t xml:space="preserve">        Профилактика и коррекция нарушений речи у детей дошкольного возраста; профилактика и коррекция нарушений чтения и письма у детей младшего школьного возраста</t>
  </si>
  <si>
    <t>0150400000</t>
  </si>
  <si>
    <t>0150467700</t>
  </si>
  <si>
    <t xml:space="preserve">        Организация работ по повышению эффективности деятельности муниципальных образовательных организаций</t>
  </si>
  <si>
    <t>0150600000</t>
  </si>
  <si>
    <t xml:space="preserve">          Проведение независимой оценки качества образования</t>
  </si>
  <si>
    <t>0150660162</t>
  </si>
  <si>
    <t xml:space="preserve">    Муниципальная программа "Сохранение здоровья и формирование здорового образа жизни" на 2015-2024 годы</t>
  </si>
  <si>
    <t>0200000000</t>
  </si>
  <si>
    <t xml:space="preserve">      Подпрограмма "Формирование здорового образа жизни и профилактика заболеваний"</t>
  </si>
  <si>
    <t>0210000000</t>
  </si>
  <si>
    <t xml:space="preserve">        Организация и проведение официальных физкультурных (физкультурно-оздоровительных) мероприятий</t>
  </si>
  <si>
    <t>0210100000</t>
  </si>
  <si>
    <t xml:space="preserve">          Организация мероприятий физической культуры и спорта</t>
  </si>
  <si>
    <t>0210164600</t>
  </si>
  <si>
    <t xml:space="preserve">          Организация мероприятий массового спорта</t>
  </si>
  <si>
    <t>0210164610</t>
  </si>
  <si>
    <t>0210167700</t>
  </si>
  <si>
    <t xml:space="preserve">        Содействие субъектам профилактики в организации и проведении мероприятий, направленных на профилактику употребления наркотиков и предотвращение незаконного распространения наркотических и психотропных веществ</t>
  </si>
  <si>
    <t>0210200000</t>
  </si>
  <si>
    <t xml:space="preserve">          Выпуск и распространение информационно-разъяснительных печатных материалов антинаркотической направленности</t>
  </si>
  <si>
    <t>0210261500</t>
  </si>
  <si>
    <t xml:space="preserve">        Внедрение Всероссийского физкультурно-спортивного комплекса "Готов к труду и обороне" в городе Сарапуле</t>
  </si>
  <si>
    <t>0210300000</t>
  </si>
  <si>
    <t xml:space="preserve">          Внедрение Всероссийского физкультурно-спортивного комплекса "Готов к труду и обороне"</t>
  </si>
  <si>
    <t>0210364630</t>
  </si>
  <si>
    <t xml:space="preserve">        Содействие в организации системы санитарно-противоэпидемиологических мероприятий в городе (содействие в работе санитарно-противоэпидемиологической комиссии Администрации города Сарапула, выпуск и распространение санитарно-просветительских материалов)</t>
  </si>
  <si>
    <t>0210400000</t>
  </si>
  <si>
    <t xml:space="preserve">          Выпуск и распространение информационно-разъяснительных печатных материалов санитарно-противоэпидемиологической направленности</t>
  </si>
  <si>
    <t>0210461510</t>
  </si>
  <si>
    <t xml:space="preserve">      Подпрограмма "Организация отдыха детей в каникулярное время"</t>
  </si>
  <si>
    <t>0220000000</t>
  </si>
  <si>
    <t xml:space="preserve">        Организация и обеспечение отдыха детей в каникулярное время</t>
  </si>
  <si>
    <t>0220100000</t>
  </si>
  <si>
    <t xml:space="preserve">          Организация и проведение отдыха детей в дневных оздоровительных лагерях</t>
  </si>
  <si>
    <t>0220161450</t>
  </si>
  <si>
    <t xml:space="preserve">          Субсидии на реализацию мероприятий по организации отдыха, оздоровления и занятости детей, подростков и молодежи</t>
  </si>
  <si>
    <t>02201S5230</t>
  </si>
  <si>
    <t xml:space="preserve">      Подпрограмма "Создание условий для развития физической культуры и спорта"</t>
  </si>
  <si>
    <t>0230000000</t>
  </si>
  <si>
    <t xml:space="preserve">        Обеспечение доступа к открытым спортивным объектам для свободного пользования и обеспечение доступа к закрытым спортивным объектам для свободного пользования в течение ограниченного времени</t>
  </si>
  <si>
    <t>0230100000</t>
  </si>
  <si>
    <t>0230160150</t>
  </si>
  <si>
    <t>0230160240</t>
  </si>
  <si>
    <t>0230161120</t>
  </si>
  <si>
    <t>0230167700</t>
  </si>
  <si>
    <t xml:space="preserve">        Разработка и реализация программ спортивной подготовки</t>
  </si>
  <si>
    <t>0230300000</t>
  </si>
  <si>
    <t>0230360200</t>
  </si>
  <si>
    <t>0230360240</t>
  </si>
  <si>
    <t>0230367700</t>
  </si>
  <si>
    <t>0310160200</t>
  </si>
  <si>
    <t>0310160240</t>
  </si>
  <si>
    <t xml:space="preserve">          Комплектование библиотечных фондов и подписка на периодические издания</t>
  </si>
  <si>
    <t>0310161680</t>
  </si>
  <si>
    <t>0310167700</t>
  </si>
  <si>
    <t>0320160200</t>
  </si>
  <si>
    <t>0320160240</t>
  </si>
  <si>
    <t>0320167700</t>
  </si>
  <si>
    <t xml:space="preserve">        Осуществление культурно-досуговой деятельности</t>
  </si>
  <si>
    <t>0320200000</t>
  </si>
  <si>
    <t>0320260200</t>
  </si>
  <si>
    <t>0320260240</t>
  </si>
  <si>
    <t xml:space="preserve">          Организация и проведение городских мероприятий, торжественных церемоний, проектов, праздников</t>
  </si>
  <si>
    <t>0320261690</t>
  </si>
  <si>
    <t xml:space="preserve">          Организация и проведение мероприятий, посвященных государственным праздникам</t>
  </si>
  <si>
    <t>0320264240</t>
  </si>
  <si>
    <t>0320267700</t>
  </si>
  <si>
    <t xml:space="preserve">      Подпрограмма "Сохранение и развитие музейного дела"</t>
  </si>
  <si>
    <t>0330000000</t>
  </si>
  <si>
    <t xml:space="preserve">        Осуществление музейной деятельности</t>
  </si>
  <si>
    <t>0330100000</t>
  </si>
  <si>
    <t>0330160150</t>
  </si>
  <si>
    <t>0330160200</t>
  </si>
  <si>
    <t>0330160240</t>
  </si>
  <si>
    <t>0330167700</t>
  </si>
  <si>
    <t>03301S0830</t>
  </si>
  <si>
    <t xml:space="preserve">      Подпрограмма "Реализация национальной политики, развитие местного народного творчества"</t>
  </si>
  <si>
    <t>0350000000</t>
  </si>
  <si>
    <t xml:space="preserve">        Осуществление деятельности по реализации национальной политики, развитию местного народного творчества</t>
  </si>
  <si>
    <t>0350100000</t>
  </si>
  <si>
    <t>0350167700</t>
  </si>
  <si>
    <t xml:space="preserve">      Подпрограмма "Управление сферой культуры"</t>
  </si>
  <si>
    <t>0360000000</t>
  </si>
  <si>
    <t xml:space="preserve">        Осуществление организационной деятельности</t>
  </si>
  <si>
    <t>0360100000</t>
  </si>
  <si>
    <t xml:space="preserve">          Реализация установленных полномочий (функций) Управлением культуры и молодежной политики г. Сарапула</t>
  </si>
  <si>
    <t>0360160030</t>
  </si>
  <si>
    <t xml:space="preserve">          Хозяйственно-эксплуатационное обеспечение деятельности подведомственных учреждений</t>
  </si>
  <si>
    <t>0360164270</t>
  </si>
  <si>
    <t xml:space="preserve">      Подпрограмма "Социальная поддержка семьи и детей"</t>
  </si>
  <si>
    <t>0410000000</t>
  </si>
  <si>
    <t xml:space="preserve">        Укрепление престижа семьи и ценностей семейного воспитания</t>
  </si>
  <si>
    <t>0410500000</t>
  </si>
  <si>
    <t xml:space="preserve">          Проведение мероприятий, направленных на укрепление престижа семьи</t>
  </si>
  <si>
    <t>0410561750</t>
  </si>
  <si>
    <t xml:space="preserve">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</si>
  <si>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</si>
  <si>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Оказание адресной помощи гражданам города Сарапула</t>
  </si>
  <si>
    <t>0420100000</t>
  </si>
  <si>
    <t xml:space="preserve">          Оказание материальной помощи гражданам, находящимся в трудной жизненной ситуации</t>
  </si>
  <si>
    <t>0420161760</t>
  </si>
  <si>
    <t xml:space="preserve">        Предоставление меры социальной поддержки по проезду в общественном транспорте гражданам</t>
  </si>
  <si>
    <t>0420200000</t>
  </si>
  <si>
    <t xml:space="preserve">          Предоставление мер поддержки по проезду в общественном транспорте гражданам, не являющимся федеральными и региональными льготниками</t>
  </si>
  <si>
    <t>0420261770</t>
  </si>
  <si>
    <t xml:space="preserve">    Муниципальная программа "Создание условий для устойчивого экономического развития" на 2015-2024 годы</t>
  </si>
  <si>
    <t>0500000000</t>
  </si>
  <si>
    <t xml:space="preserve">      Подпрограмма "Создание условий для развития малого и среднего предпринимательства"</t>
  </si>
  <si>
    <t>0510000000</t>
  </si>
  <si>
    <t xml:space="preserve">        Создание условий для развития малого и среднего предпринимательства</t>
  </si>
  <si>
    <t>0510100000</t>
  </si>
  <si>
    <t xml:space="preserve">          Мероприятия по поддержке и стимулированию малого и среднего предпринимательства</t>
  </si>
  <si>
    <t>0510161820</t>
  </si>
  <si>
    <t xml:space="preserve">      Подпрограмма "Поддержка и взаимодействие общественных организаций и объединений граждан, действующих на территории МО "Город Сарапул"</t>
  </si>
  <si>
    <t>0530000000</t>
  </si>
  <si>
    <t xml:space="preserve">        Поддержка социально-значимых проектов и программ</t>
  </si>
  <si>
    <t>0530100000</t>
  </si>
  <si>
    <t xml:space="preserve">          Оказание поддержки проектов и программ, возрождение национального самосознания, гражданственности, патриотизма, формирование здорового образа жизни</t>
  </si>
  <si>
    <t>0530164410</t>
  </si>
  <si>
    <t xml:space="preserve">    Муниципальная программа "Предупреждение и ликвидация последствий чрезвычайных ситуаций, реализация мер пожарной безопасности" на 2015-2024 годы</t>
  </si>
  <si>
    <t>0600000000</t>
  </si>
  <si>
    <t xml:space="preserve">        Обеспечение и поддержание высокой готовности сил и средств систем гражданской обороны, защиты населения и территорий от чрезвычайных ситуаций природного и техногенного характера, обеспечения пожарной безопасности и безопасности людей на водных объектах</t>
  </si>
  <si>
    <t>0600100000</t>
  </si>
  <si>
    <t xml:space="preserve">          Обеспечение функционирования органа управления в области гражданской обороны, защиты населения и территорий от чрезвычайных ситуаций природного и техногенного характера Муниципального казенного учреждения "Служба гражданской защиты г. Сарапула"</t>
  </si>
  <si>
    <t>0600161920</t>
  </si>
  <si>
    <t xml:space="preserve">        Поддержание в состоянии постоянной готовности к использованию системы оповещения населения муниципального образования "Город Сарапул"</t>
  </si>
  <si>
    <t>0600200000</t>
  </si>
  <si>
    <t xml:space="preserve">          Размещение и техническое обслуживание аппаратуры оповещения гражданской обороны МО "Город Сарапул"</t>
  </si>
  <si>
    <t>0600261940</t>
  </si>
  <si>
    <t xml:space="preserve">        Обеспечение безопасности людей на водных объектах</t>
  </si>
  <si>
    <t>0600300000</t>
  </si>
  <si>
    <t xml:space="preserve">          Организация спасательного поста на водных объектах в летний период</t>
  </si>
  <si>
    <t>0600361960</t>
  </si>
  <si>
    <t xml:space="preserve">      Подпрограмма "Территориальное развитие (градостроительство и землеустройство)"</t>
  </si>
  <si>
    <t>0710000000</t>
  </si>
  <si>
    <t xml:space="preserve">        Выполнение полномочий в области градостроительства, архитектуры и землеустройства</t>
  </si>
  <si>
    <t>0710100000</t>
  </si>
  <si>
    <t xml:space="preserve">          Подготовка, утверждение и внесение изменений в документацию по планировке территорий</t>
  </si>
  <si>
    <t>0710162070</t>
  </si>
  <si>
    <t xml:space="preserve">      Подпрограмма "Содержание и развитие коммунальной инфраструктуры"</t>
  </si>
  <si>
    <t>0720000000</t>
  </si>
  <si>
    <t xml:space="preserve">        Поддержка и развитие инфраструктуры</t>
  </si>
  <si>
    <t>0720100000</t>
  </si>
  <si>
    <t>0720160140</t>
  </si>
  <si>
    <t>0720160150</t>
  </si>
  <si>
    <t>07201S0820</t>
  </si>
  <si>
    <t xml:space="preserve">          Организация подготовки городского хозяйства к осенне-зимнему периоду</t>
  </si>
  <si>
    <t>07201S1440</t>
  </si>
  <si>
    <t xml:space="preserve">          Оказание государственной поддержки моногородам Удмуртской Республики</t>
  </si>
  <si>
    <t>07201S8000</t>
  </si>
  <si>
    <t xml:space="preserve">        Газификация города Сарапула</t>
  </si>
  <si>
    <t>0720200000</t>
  </si>
  <si>
    <t>07202S0830</t>
  </si>
  <si>
    <t xml:space="preserve">      Подпрограмма "Жилищное хозяйство"</t>
  </si>
  <si>
    <t>0730000000</t>
  </si>
  <si>
    <t xml:space="preserve">        Осуществление отдельных полномочий в сфере жилищного хозяйства</t>
  </si>
  <si>
    <t>0730100000</t>
  </si>
  <si>
    <t>0730160150</t>
  </si>
  <si>
    <t xml:space="preserve">          Проведение мероприятий по замене лифтов в многоквартирных домов</t>
  </si>
  <si>
    <t>0730162080</t>
  </si>
  <si>
    <t xml:space="preserve">        Осуществление мероприятий по переселению граждан из аварийного жилищного фонда</t>
  </si>
  <si>
    <t>0730200000</t>
  </si>
  <si>
    <t xml:space="preserve">          Осуществление мероприятий по переселению граждан из аварийного жилищного фонда за счет средств бюджетов</t>
  </si>
  <si>
    <t>0730286020</t>
  </si>
  <si>
    <t xml:space="preserve">        Осуществление мероприятий по проведению капитального ремонта общего имущества в многоквартирных домах</t>
  </si>
  <si>
    <t>0730300000</t>
  </si>
  <si>
    <t xml:space="preserve">          Осуществление полномочий собственника жилых помещений в многоквартирных домах</t>
  </si>
  <si>
    <t>0730386010</t>
  </si>
  <si>
    <t xml:space="preserve">        Федеральный проект "Обеспечение устойчивого сокращения непригодного для проживания жилищного фонда"</t>
  </si>
  <si>
    <t>073F300000</t>
  </si>
  <si>
    <t xml:space="preserve">          Переселение граждан из аврийного жилищного фонда</t>
  </si>
  <si>
    <t>073F36748S</t>
  </si>
  <si>
    <t xml:space="preserve">        Осуществление отдельных полномочий в сфере благоустройства</t>
  </si>
  <si>
    <t>0740100000</t>
  </si>
  <si>
    <t>0740160200</t>
  </si>
  <si>
    <t>0740160240</t>
  </si>
  <si>
    <t xml:space="preserve">          Адаптация объектов социальной инфраструктуры с целью доступности для инвалидов и других мероприятий в рамках создания доступной среды</t>
  </si>
  <si>
    <t>0740162370</t>
  </si>
  <si>
    <t xml:space="preserve">          Обустройство мест массового отдыха населения (городских парков)</t>
  </si>
  <si>
    <t>0740162390</t>
  </si>
  <si>
    <t xml:space="preserve">          Организация благоустройства на территории городских округов</t>
  </si>
  <si>
    <t>0740164290</t>
  </si>
  <si>
    <t>0740167700</t>
  </si>
  <si>
    <t xml:space="preserve">          Организация уличного освещения</t>
  </si>
  <si>
    <t>0740167701</t>
  </si>
  <si>
    <t>07401S0820</t>
  </si>
  <si>
    <t xml:space="preserve">          Субсидия на реализацию мероприятий по созданию мест площадок ТБО для размещения контейнеров, бункеров</t>
  </si>
  <si>
    <t>07401S0860</t>
  </si>
  <si>
    <t xml:space="preserve">        Модернизация объектов благоустройства</t>
  </si>
  <si>
    <t>0740200000</t>
  </si>
  <si>
    <t xml:space="preserve">          Реализация мероприятий по рекультивации полигона ТБО г.Сарапула</t>
  </si>
  <si>
    <t>0740262410</t>
  </si>
  <si>
    <t xml:space="preserve">      Подпрограмма "Дорожное хозяйство и транспортное обслуживание населения"</t>
  </si>
  <si>
    <t>0750000000</t>
  </si>
  <si>
    <t xml:space="preserve">        Осуществление отдельных полномочий в сфере дорожного хозяйства и транспортного обслуживания населения</t>
  </si>
  <si>
    <t>0750100000</t>
  </si>
  <si>
    <t>0750160200</t>
  </si>
  <si>
    <t>0750160240</t>
  </si>
  <si>
    <t xml:space="preserve">          Оформление и выдача карт маршрута регулярных перевозок</t>
  </si>
  <si>
    <t>0750162530</t>
  </si>
  <si>
    <t xml:space="preserve">          Оформление, выдача свидетельств об осуществлении перевозок по маршруту регулярных перевозок</t>
  </si>
  <si>
    <t>0750162540</t>
  </si>
  <si>
    <t xml:space="preserve">          Организация регулярных перевозок пассажиров и багажа автомобильным транспортом по регулируемым тарифам на муниципальных маршрутах</t>
  </si>
  <si>
    <t>0750162580</t>
  </si>
  <si>
    <t>0750167700</t>
  </si>
  <si>
    <t xml:space="preserve">        Развитие транспортной инфраструктуры</t>
  </si>
  <si>
    <t>0750200000</t>
  </si>
  <si>
    <t xml:space="preserve">          Проектирование, капитальный ремонт, ремонт автомобильных дорог общего пользования и искусственных сооружений на них</t>
  </si>
  <si>
    <t>0750262570</t>
  </si>
  <si>
    <t xml:space="preserve">          Проектирование, строительство, реконструкция, капитальный ремонт, ремонт автомобильных дорог общего пользования и искусственных сооружений на них</t>
  </si>
  <si>
    <t>07502S4650</t>
  </si>
  <si>
    <t>07502S8000</t>
  </si>
  <si>
    <t xml:space="preserve">    Муниципальная программа "Энергосбережение и повышение энергетической эффективности" на 2015-2024 годы</t>
  </si>
  <si>
    <t>0800000000</t>
  </si>
  <si>
    <t xml:space="preserve">        Внедрение энергоменеджмента</t>
  </si>
  <si>
    <t>0800100000</t>
  </si>
  <si>
    <t xml:space="preserve">          Мероприятия по выявлению бесхозяйных объектов недвижимого имущества, используемых для передачи энергетических ресурсов (включая газоснабжение, теплоснабжение, электроснабжение, водоснабжение и водоотведение) постановке в установленном порядке на учет и признанию права муниципальной собственности на них, а также по организации управления такими с момента их выявления, в том числе по определению источников компенсации, возникающих при их эксплуатации</t>
  </si>
  <si>
    <t>0800162600</t>
  </si>
  <si>
    <t>08001S5770</t>
  </si>
  <si>
    <t xml:space="preserve">        Реализация мероприятий по восстановлению и устройству сетей уличного освещения</t>
  </si>
  <si>
    <t>0800300000</t>
  </si>
  <si>
    <t xml:space="preserve">          Восстановление и устройство сетей уличного освещения</t>
  </si>
  <si>
    <t>0800362620</t>
  </si>
  <si>
    <t xml:space="preserve">      Подпрограмма "Административная реформа в муниципальном образовании "Город Сарапул"</t>
  </si>
  <si>
    <t>0910000000</t>
  </si>
  <si>
    <t xml:space="preserve">        Снижение административных барьеров в муниципальном образовании "Город Сарапул"</t>
  </si>
  <si>
    <t>0910200000</t>
  </si>
  <si>
    <t xml:space="preserve">          Приобретение сертификата ключа ЭЦП и его регистрация в системе межведомственного электронного взаимодействия для должностного лица ОМСУ</t>
  </si>
  <si>
    <t>0910265000</t>
  </si>
  <si>
    <t xml:space="preserve">      Подпрограмма "Архивное дело"</t>
  </si>
  <si>
    <t>0920000000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</si>
  <si>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</t>
  </si>
  <si>
    <t>0920100000</t>
  </si>
  <si>
    <t xml:space="preserve">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муниципальной собственности</t>
  </si>
  <si>
    <t>0920165010</t>
  </si>
  <si>
    <t xml:space="preserve">      Подпрограмма "Противодействие коррупции в муниципальном образовании "Город Сарапул"</t>
  </si>
  <si>
    <t>0940000000</t>
  </si>
  <si>
    <t xml:space="preserve">        Внедрение антикоррупционных механизмов в рамках реализации кадровой политики в органах местного самоуправления г. Сарапула</t>
  </si>
  <si>
    <t>0940200000</t>
  </si>
  <si>
    <t xml:space="preserve">          Повышение квалификации муниципальных служащих по вопросам противодействия коррупции, а также муниципальных служащих, в должностные обязанности которые входит участие в противодействие коррупции</t>
  </si>
  <si>
    <t>0940265020</t>
  </si>
  <si>
    <t xml:space="preserve">      Подпрограмма "Развитие муниципальной службы в муниципальном образовании "Город Сарапул"</t>
  </si>
  <si>
    <t>0950000000</t>
  </si>
  <si>
    <t xml:space="preserve">        Профессиональное развитие и подготовка муниципальных служащих органов местного самоуправления г. Сарапула</t>
  </si>
  <si>
    <t>0950300000</t>
  </si>
  <si>
    <t xml:space="preserve">          Организация обучения муниципальных служащих по программам профессионального образования, профессиональной переподготовки, повышения квалификации, а также участия в семинарах, форумах, кратковременных учебах</t>
  </si>
  <si>
    <t>0950365040</t>
  </si>
  <si>
    <t xml:space="preserve">      Подпрограмма "Создание условий для реализации муниципальной программы"</t>
  </si>
  <si>
    <t>0960000000</t>
  </si>
  <si>
    <t xml:space="preserve">        Реализация установленных полномочий (функций) Администрации города Сарапула</t>
  </si>
  <si>
    <t>0960100000</t>
  </si>
  <si>
    <t xml:space="preserve">          Содержание аппарата Администрации города Сарапула</t>
  </si>
  <si>
    <t>0960160030</t>
  </si>
  <si>
    <t>0960160240</t>
  </si>
  <si>
    <t xml:space="preserve">        Реализация установленных полномочий (функций) Главы муниципального образования "Город Сарапул"</t>
  </si>
  <si>
    <t>0960200000</t>
  </si>
  <si>
    <t xml:space="preserve">          Обеспечение деятельности Главы города Сарапула</t>
  </si>
  <si>
    <t>0960260010</t>
  </si>
  <si>
    <t xml:space="preserve">        Реализация муниципальных функций, связанных с общегосударственным управлением</t>
  </si>
  <si>
    <t>0960300000</t>
  </si>
  <si>
    <t xml:space="preserve">          Проведение общегосударственных и общегородских мероприятий</t>
  </si>
  <si>
    <t>0960360110</t>
  </si>
  <si>
    <t xml:space="preserve">          Публикация в средствах массовой информации муниципальных правовых актов, принятых Администрацией города Сарапула, освещение деятельности Администрации города Сарапула в эфире телеканалов, радиоэфире и печатных СМИ</t>
  </si>
  <si>
    <t>0960365050</t>
  </si>
  <si>
    <t xml:space="preserve">          Участие в ассоциациях и союзах муниципальных образований</t>
  </si>
  <si>
    <t>0960365060</t>
  </si>
  <si>
    <t xml:space="preserve">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</si>
  <si>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0960500000</t>
  </si>
  <si>
    <t xml:space="preserve">  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</si>
  <si>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0960561710</t>
  </si>
  <si>
    <t xml:space="preserve">        Обеспечение информационной открытости органов местного самоуправления и муниципальных учреждений г. Сарапула</t>
  </si>
  <si>
    <t>0960600000</t>
  </si>
  <si>
    <t xml:space="preserve">          Обеспечение работоспособности официального сайта муниципального образования "Город Сарапул" для предоставления актуальной информации о работе ОМС г. Сарапула и приема обращений граждан в электронном виде</t>
  </si>
  <si>
    <t>0960665070</t>
  </si>
  <si>
    <t xml:space="preserve">        Обеспечение функционирования информационно-коммуникационной инфраструктуры органов местного самоуправления города Сарапула, своевременная модернизация структурированных кабельных систем (СКС) для автоматизации процессов исполнения функций и оказания муниципальных и переданных государственных услуг</t>
  </si>
  <si>
    <t>0960700000</t>
  </si>
  <si>
    <t xml:space="preserve">          Обеспечение работоспособности и своевременной модернизации структурированных кабельных систем (СКС), АРМ,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</t>
  </si>
  <si>
    <t>0960765080</t>
  </si>
  <si>
    <t xml:space="preserve">        Подготовка доклада Главы города Сарапула о достигнутых значениях показателей для оценки эффективности деятельности органов местного самоуправления за отчетный год и их планируемых значениях (в соответствии с Указом Президента Российской Федерации от 28.04.2008 г. №607, постановлением Правительства Российской Федерации от 17.12.2012 г. №1317, постановлением) Правительства Удмуртской Республики от 11.02.2013 г. №52, распоряжением Администрации города Сарапула от 02.04.2013 г.</t>
  </si>
  <si>
    <t>0960900000</t>
  </si>
  <si>
    <t xml:space="preserve">          Проведение социологических исследований с целью мониторинга удовлетворенности населения деятельностью местного самоуправления города Сарапула</t>
  </si>
  <si>
    <t>0960965100</t>
  </si>
  <si>
    <t xml:space="preserve">    Муниципальная программа "Управление муниципальными финансами муниципального образования "Город Сарапул" на 2015-2024 годы</t>
  </si>
  <si>
    <t>1000000000</t>
  </si>
  <si>
    <t xml:space="preserve">      Подпрограмма "Организация бюджетного процесса в городе Сарапуле"</t>
  </si>
  <si>
    <t>1010000000</t>
  </si>
  <si>
    <t xml:space="preserve">        Составление бюджетной отчетности</t>
  </si>
  <si>
    <t>1010400000</t>
  </si>
  <si>
    <t xml:space="preserve">          Организация и ведение бюджетного учета, составление бюджетной отчетности</t>
  </si>
  <si>
    <t>1010460120</t>
  </si>
  <si>
    <t>1010460200</t>
  </si>
  <si>
    <t xml:space="preserve">        Управление муниципальным долгом</t>
  </si>
  <si>
    <t>1010600000</t>
  </si>
  <si>
    <t xml:space="preserve">          Обслуживание муниципального долга</t>
  </si>
  <si>
    <t>1010660070</t>
  </si>
  <si>
    <t xml:space="preserve">            Обслуживание государственного (муниципального) долга</t>
  </si>
  <si>
    <t xml:space="preserve">        Обеспечение реализации муниципальной программы</t>
  </si>
  <si>
    <t>1010800000</t>
  </si>
  <si>
    <t xml:space="preserve">          Реализация установленных полномочий (функций) Управлением финансов г. Сарапула</t>
  </si>
  <si>
    <t>1010860030</t>
  </si>
  <si>
    <t xml:space="preserve">      Подпрограмма "Повышение эффективности расходов бюджета города Сарапула"</t>
  </si>
  <si>
    <t>1020000000</t>
  </si>
  <si>
    <t xml:space="preserve">        Повышение эффективности деятельности органов местного самоуправления и муниципальных учреждений города Сарапула</t>
  </si>
  <si>
    <t>1020400000</t>
  </si>
  <si>
    <t xml:space="preserve">          Проведение мониторинга и оценки качества финансового менеджмента главных распорядителей средств бюджета города Сарапула, применение результатов оценки</t>
  </si>
  <si>
    <t>1020462700</t>
  </si>
  <si>
    <t xml:space="preserve">    Муниципальная программа "Управление муниципальным имуществом" на 2015-2024 годы</t>
  </si>
  <si>
    <t>1100000000</t>
  </si>
  <si>
    <t xml:space="preserve">      Подпрограмма "Управление муниципальным имуществом"</t>
  </si>
  <si>
    <t>1110000000</t>
  </si>
  <si>
    <t xml:space="preserve">        Повышение эффективности и прозрачности передачи имущества г. Сарапула в пользование (хозяйственное ведение, оперативное управление, аренда и пр.), а также иное вовлечение в хозяйственный оборот неиспользуемых или используемых не по назначению объектов недвижимости, находящихся в собственности г. Сарапула</t>
  </si>
  <si>
    <t>1110200000</t>
  </si>
  <si>
    <t xml:space="preserve">          Проведение открытых торгов по заключению договоров аренды в отношении муниципального имущества</t>
  </si>
  <si>
    <t>1110264010</t>
  </si>
  <si>
    <t xml:space="preserve">          Приватизация муниципального имущества (за исключением земельных ресурсов)</t>
  </si>
  <si>
    <t>1110264020</t>
  </si>
  <si>
    <t xml:space="preserve">        Бюджетный учет имущества казны г. Сарапула</t>
  </si>
  <si>
    <t>1110300000</t>
  </si>
  <si>
    <t xml:space="preserve">          Управление имуществом казны г. Сарапула</t>
  </si>
  <si>
    <t>1110364030</t>
  </si>
  <si>
    <t xml:space="preserve">        Ведение реестра объектов муниципальной собственности г. Сарапула</t>
  </si>
  <si>
    <t>1110400000</t>
  </si>
  <si>
    <t xml:space="preserve">          Государственная регистрация права собственности г. Сарапула на объекты недвижимого имущества (за исключением земельных ресурсов)</t>
  </si>
  <si>
    <t>1110464040</t>
  </si>
  <si>
    <t xml:space="preserve">      Подпрограмма "Управление земельными ресурсами"</t>
  </si>
  <si>
    <t>1120000000</t>
  </si>
  <si>
    <t xml:space="preserve">        Управление земельными ресурсами, находящимися в неразграниченной государственной собственности или в муниципальной собственности</t>
  </si>
  <si>
    <t>1120300000</t>
  </si>
  <si>
    <t xml:space="preserve">          Организация землеустройства (образования новых и упорядочения существующих объектов землеустройства, установления их границ на местности, изменение границ объектов землеустройства, предоставление и изъятие земельных участков и т.д.), оценка рыночной стоимости земельных участков и права на заключение договоров аренды земельных участков</t>
  </si>
  <si>
    <t>1120362020</t>
  </si>
  <si>
    <t xml:space="preserve">        Проведение работ по формированию земельных участков, постановке их на государственный учет</t>
  </si>
  <si>
    <t>1120400000</t>
  </si>
  <si>
    <t xml:space="preserve">          Проведение работ по формированию земельных участков, на которых расположены многоквартирные дома</t>
  </si>
  <si>
    <t>1120462030</t>
  </si>
  <si>
    <t xml:space="preserve">          Проведение работ по формированию земельных участков для индивидуального жилищного строительства, в том числе подлежащих предоставлению бесплатно гражданам в соответствии с законодательством</t>
  </si>
  <si>
    <t>1120462040</t>
  </si>
  <si>
    <t xml:space="preserve">          Проведение работ по формированию земельных участков для строительства и для целей, не связанных со строительством</t>
  </si>
  <si>
    <t>1120462050</t>
  </si>
  <si>
    <t>11204S5040</t>
  </si>
  <si>
    <t xml:space="preserve">          Проведение комплексных кадастровых работ</t>
  </si>
  <si>
    <t>11204S7930</t>
  </si>
  <si>
    <t xml:space="preserve">    Муниципальная программа "Безопасность муниципального образования "Город Сарапул" на 2015-2024 годы</t>
  </si>
  <si>
    <t>1200000000</t>
  </si>
  <si>
    <t xml:space="preserve">      Подпрограмма "Безопасный город"</t>
  </si>
  <si>
    <t>1210000000</t>
  </si>
  <si>
    <t xml:space="preserve">        Обеспечение работы аппаратно-программного комплекса "Безопасный город"</t>
  </si>
  <si>
    <t>1210200000</t>
  </si>
  <si>
    <t xml:space="preserve">          Создание сегментов аппаратно-программного комплекса "Безопасный город"</t>
  </si>
  <si>
    <t>1210263110</t>
  </si>
  <si>
    <t xml:space="preserve">      Подпрограмма "Профилактика правонарушений"</t>
  </si>
  <si>
    <t>1220000000</t>
  </si>
  <si>
    <t xml:space="preserve">        Оказание поддержки гражданам и их объединениям, участвующим в охране общественного порядка в соответствии с Федеральным законом Российской Федерации от 2 апреля 2014 года №44-ФЗ "Об участии граждан в охране общественного порядка"</t>
  </si>
  <si>
    <t>1220200000</t>
  </si>
  <si>
    <t xml:space="preserve">          Оказание поддержки гражданам и их объединениям, участвующим в охране общественного порядка</t>
  </si>
  <si>
    <t>1220261790</t>
  </si>
  <si>
    <t>12202S7480</t>
  </si>
  <si>
    <t xml:space="preserve">        Организация охраны общественного порядка на территории МО "Город Сарапул"</t>
  </si>
  <si>
    <t>1220300000</t>
  </si>
  <si>
    <t xml:space="preserve">          Организация охраны общественного порядка на территории города Сарапула</t>
  </si>
  <si>
    <t>1220363100</t>
  </si>
  <si>
    <t xml:space="preserve">        Реализация мероприятий в сфере формирования современной городской среды</t>
  </si>
  <si>
    <t>1300100000</t>
  </si>
  <si>
    <t>1300165550</t>
  </si>
  <si>
    <t xml:space="preserve">          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</si>
  <si>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1300168780</t>
  </si>
  <si>
    <t>1300175550</t>
  </si>
  <si>
    <t xml:space="preserve">    Муниципальная программа "Профилактика терроризма" на 2020-2024 годы</t>
  </si>
  <si>
    <t>1400000000</t>
  </si>
  <si>
    <t xml:space="preserve">        Проведение информационно-пропагандистских мероприятий по противодействию идеологии терроризма</t>
  </si>
  <si>
    <t>1400300000</t>
  </si>
  <si>
    <t xml:space="preserve">          Приобретение (изготовление) информационных сборников, учебно-методических материалов, буклетов, пакетов и наглядных пособий (памяток), направленных на профилактику терроризма и экстремизма в обществе</t>
  </si>
  <si>
    <t>1400367110</t>
  </si>
  <si>
    <t>за период с 01.01.2022г. по 30.06.2022г.(средства МБ)</t>
  </si>
  <si>
    <t>за период с 01.01.2022г. по 30.06.2022г. (средства УР)</t>
  </si>
  <si>
    <t xml:space="preserve">  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</si>
  <si>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0110205470</t>
  </si>
  <si>
    <t xml:space="preserve">  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</si>
  <si>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</si>
  <si>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 xml:space="preserve">          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</t>
  </si>
  <si>
    <t>0110304480</t>
  </si>
  <si>
    <t>0110307120</t>
  </si>
  <si>
    <t xml:space="preserve">          Расходы на мероприятия по безопасности образовательных организаций в Удмуртской Республике</t>
  </si>
  <si>
    <t>0110804960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</si>
  <si>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</si>
  <si>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</si>
  <si>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 xml:space="preserve">          Резервный фонд Правительства Удмуртской Республики</t>
  </si>
  <si>
    <t>0120400310</t>
  </si>
  <si>
    <t>0120606960</t>
  </si>
  <si>
    <t>0120804960</t>
  </si>
  <si>
    <t>0121000820</t>
  </si>
  <si>
    <t>0121000830</t>
  </si>
  <si>
    <t xml:space="preserve">        Обеспечение финансирования педагогических работников за подготовку и проведение ГИА</t>
  </si>
  <si>
    <t>0121300000</t>
  </si>
  <si>
    <t xml:space="preserve">         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</si>
  <si>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0121309090</t>
  </si>
  <si>
    <t>0131804960</t>
  </si>
  <si>
    <t xml:space="preserve">        Координация работы служб системы профилактики правонарушений несовершеннолетних</t>
  </si>
  <si>
    <t>0140300000</t>
  </si>
  <si>
    <t xml:space="preserve">          Организация деятельности комиссии по делам несовершеннолетних и защите их прав города Сарапула (выполнение переданных государственных полномочий Удмуртской Республики)</t>
  </si>
  <si>
    <t>0140304350</t>
  </si>
  <si>
    <t xml:space="preserve">          Организация отдыха, оздоровления и занятости детей, подростков и молодежи в каникулярное время</t>
  </si>
  <si>
    <t>0220105230</t>
  </si>
  <si>
    <t xml:space="preserve">        Строительство, реконструкция и капитальный ремонт объектов физической культуры и спорта</t>
  </si>
  <si>
    <t>0230200000</t>
  </si>
  <si>
    <t>0230200820</t>
  </si>
  <si>
    <t>0330100830</t>
  </si>
  <si>
    <t xml:space="preserve">        Обеспечение осуществления передаваемых полномочий в соответствии с Законом Удмуртской Республики от 14 марта 2013 года №8-РЗ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</si>
  <si>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0410800000</t>
  </si>
  <si>
    <t xml:space="preserve">          Выполнение переданных государственных полномочий по обеспечению сохранности закрепленных жилых помещений</t>
  </si>
  <si>
    <t>0410805660</t>
  </si>
  <si>
    <t xml:space="preserve">          Организация выполнения переданных государственных полномочий по обеспечению сохранности закрепленных жилых помещений</t>
  </si>
  <si>
    <t>0410807860</t>
  </si>
  <si>
    <t xml:space="preserve">        Федеральный проект "Финансовая поддержка семей при рождении детей".</t>
  </si>
  <si>
    <t>041P100000</t>
  </si>
  <si>
    <t xml:space="preserve">          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</si>
  <si>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</si>
  <si>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 xml:space="preserve">      Подпрограмма "Предоставление льгот по оплате жилищно-коммунальных услуг (выполнение переданных полномочий)"</t>
  </si>
  <si>
    <t>0440000000</t>
  </si>
  <si>
    <t xml:space="preserve">        Обеспечение доступности для населения стоимости жилищно-коммунальных услуг</t>
  </si>
  <si>
    <t>0440100000</t>
  </si>
  <si>
    <t xml:space="preserve">          Предоставление меры дополнительной социальной поддержки граждан по оплате коммунальных услуг в виде уменьшения размера платы за 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</t>
  </si>
  <si>
    <t>0440106800</t>
  </si>
  <si>
    <t xml:space="preserve">          Бюджетные инвестиции в объекты инфраструктуры в целях реализации новых инвестиционных проектов</t>
  </si>
  <si>
    <t>0720100750</t>
  </si>
  <si>
    <t>0720100820</t>
  </si>
  <si>
    <t>0720101440</t>
  </si>
  <si>
    <t>0720200750</t>
  </si>
  <si>
    <t>0720200830</t>
  </si>
  <si>
    <t xml:space="preserve">          Организация и осуществление отдельных государственных полномочий по государственному жилищному надзору</t>
  </si>
  <si>
    <t>0730106200</t>
  </si>
  <si>
    <t xml:space="preserve">          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</si>
  <si>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073F367483</t>
  </si>
  <si>
    <t xml:space="preserve">          Расходы на переселение граждан из аварийного жилищного фонда, осуществляемые за счет средств бюджетов субъектов Российской Федерации</t>
  </si>
  <si>
    <t>073F367484</t>
  </si>
  <si>
    <t>0740100310</t>
  </si>
  <si>
    <t xml:space="preserve">          Организация отлова и содержания безнадзорных животных (выполнение переданных полномочий)</t>
  </si>
  <si>
    <t>0740105400</t>
  </si>
  <si>
    <t xml:space="preserve">          Расходы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ям).</t>
  </si>
  <si>
    <t>0740109020</t>
  </si>
  <si>
    <t>0750204650</t>
  </si>
  <si>
    <t>0750208000</t>
  </si>
  <si>
    <t xml:space="preserve">        Федеральный проект "Региональная и местная дорожная сеть"</t>
  </si>
  <si>
    <t>075R100000</t>
  </si>
  <si>
    <t xml:space="preserve">  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</si>
  <si>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075R153930</t>
  </si>
  <si>
    <t xml:space="preserve">          Реализация энергоэффективных технологических мероприятий в организациях, финансируемых за счет средств бюджетов муниципальных образований в Удмуртской Республике</t>
  </si>
  <si>
    <t>0800105770</t>
  </si>
  <si>
    <t xml:space="preserve">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собственности Удмуртской Республики</t>
  </si>
  <si>
    <t>0920104360</t>
  </si>
  <si>
    <t xml:space="preserve">        Реализация Закона Удмуртской Республики от 17.09.2007 г. №53-РЗ "Об административных комиссиях в Удмуртской Республике"</t>
  </si>
  <si>
    <t>0960400000</t>
  </si>
  <si>
    <t xml:space="preserve">          Создание и организация деятельности административной комиссии</t>
  </si>
  <si>
    <t>0960404510</t>
  </si>
  <si>
    <t>1120405040</t>
  </si>
  <si>
    <t>1120407930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</si>
</sst>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i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6" fillId="0" borderId="1"/>
  </cellStyleXfs>
  <cellXfs count="5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14" applyNumberFormat="1" applyProtection="1">
      <alignment horizontal="left" wrapText="1"/>
    </xf>
    <xf numFmtId="4" fontId="0" fillId="0" borderId="0" xfId="0" applyNumberFormat="1" applyProtection="1">
      <protection locked="0"/>
    </xf>
    <xf numFmtId="0" fontId="7" fillId="0" borderId="2" xfId="7" applyNumberFormat="1" applyFont="1" applyProtection="1">
      <alignment vertical="top" wrapText="1"/>
    </xf>
    <xf numFmtId="1" fontId="7" fillId="0" borderId="2" xfId="8" applyNumberFormat="1" applyFont="1" applyProtection="1">
      <alignment horizontal="center" vertical="top" shrinkToFit="1"/>
    </xf>
    <xf numFmtId="4" fontId="7" fillId="2" borderId="2" xfId="9" applyNumberFormat="1" applyFont="1" applyProtection="1">
      <alignment horizontal="right" vertical="top" shrinkToFit="1"/>
    </xf>
    <xf numFmtId="0" fontId="8" fillId="0" borderId="2" xfId="7" applyNumberFormat="1" applyFont="1" applyProtection="1">
      <alignment vertical="top" wrapText="1"/>
    </xf>
    <xf numFmtId="1" fontId="8" fillId="0" borderId="2" xfId="8" applyNumberFormat="1" applyFont="1" applyProtection="1">
      <alignment horizontal="center" vertical="top" shrinkToFit="1"/>
    </xf>
    <xf numFmtId="4" fontId="8" fillId="2" borderId="2" xfId="9" applyNumberFormat="1" applyFont="1" applyProtection="1">
      <alignment horizontal="right" vertical="top" shrinkToFit="1"/>
    </xf>
    <xf numFmtId="4" fontId="8" fillId="3" borderId="2" xfId="12" applyNumberFormat="1" applyFont="1" applyProtection="1">
      <alignment horizontal="right" vertical="top" shrinkToFit="1"/>
    </xf>
    <xf numFmtId="0" fontId="1" fillId="0" borderId="1" xfId="2" applyNumberFormat="1" applyFont="1" applyProtection="1"/>
    <xf numFmtId="0" fontId="0" fillId="0" borderId="1" xfId="25" applyFont="1" applyProtection="1">
      <protection locked="0"/>
    </xf>
    <xf numFmtId="0" fontId="1" fillId="0" borderId="2" xfId="7" applyNumberFormat="1" applyFont="1" applyProtection="1">
      <alignment vertical="top" wrapText="1"/>
    </xf>
    <xf numFmtId="1" fontId="1" fillId="0" borderId="2" xfId="8" applyNumberFormat="1" applyFont="1" applyProtection="1">
      <alignment horizontal="center" vertical="top" shrinkToFit="1"/>
    </xf>
    <xf numFmtId="4" fontId="1" fillId="2" borderId="2" xfId="9" applyNumberFormat="1" applyFont="1" applyProtection="1">
      <alignment horizontal="right" vertical="top" shrinkToFit="1"/>
    </xf>
    <xf numFmtId="0" fontId="1" fillId="0" borderId="1" xfId="14" applyNumberFormat="1" applyFont="1" applyProtection="1">
      <alignment horizontal="left" wrapText="1"/>
    </xf>
    <xf numFmtId="0" fontId="1" fillId="0" borderId="1" xfId="14" applyNumberFormat="1" applyProtection="1">
      <alignment horizontal="left" wrapText="1"/>
    </xf>
    <xf numFmtId="1" fontId="1" fillId="0" borderId="2" xfId="8" applyNumberFormat="1" applyProtection="1">
      <alignment horizontal="center" vertical="top" shrinkToFit="1"/>
    </xf>
    <xf numFmtId="4" fontId="3" fillId="3" borderId="2" xfId="12" applyNumberFormat="1" applyProtection="1">
      <alignment horizontal="right" vertical="top" shrinkToFit="1"/>
    </xf>
    <xf numFmtId="0" fontId="10" fillId="0" borderId="2" xfId="7" applyNumberFormat="1" applyFont="1" applyProtection="1">
      <alignment vertical="top" wrapText="1"/>
    </xf>
    <xf numFmtId="1" fontId="10" fillId="0" borderId="2" xfId="8" applyNumberFormat="1" applyFont="1" applyProtection="1">
      <alignment horizontal="center" vertical="top" shrinkToFit="1"/>
    </xf>
    <xf numFmtId="4" fontId="10" fillId="2" borderId="2" xfId="9" applyNumberFormat="1" applyFont="1" applyProtection="1">
      <alignment horizontal="right" vertical="top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8" fillId="0" borderId="2" xfId="11" applyNumberFormat="1" applyFont="1" applyProtection="1">
      <alignment horizontal="left"/>
    </xf>
    <xf numFmtId="0" fontId="8" fillId="0" borderId="2" xfId="11" applyFont="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7" fillId="0" borderId="2" xfId="6" applyNumberFormat="1" applyFont="1" applyProtection="1">
      <alignment horizontal="center" vertical="center" wrapText="1"/>
    </xf>
    <xf numFmtId="0" fontId="7" fillId="0" borderId="2" xfId="6" applyFont="1">
      <alignment horizontal="center" vertical="center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Font="1" applyProtection="1">
      <alignment horizontal="left" wrapText="1"/>
    </xf>
    <xf numFmtId="0" fontId="1" fillId="0" borderId="1" xfId="14" applyFont="1">
      <alignment horizontal="left" wrapText="1"/>
    </xf>
    <xf numFmtId="0" fontId="9" fillId="0" borderId="1" xfId="3" applyNumberFormat="1" applyFont="1" applyProtection="1">
      <alignment horizontal="center" wrapText="1"/>
    </xf>
    <xf numFmtId="0" fontId="9" fillId="0" borderId="1" xfId="3" applyFont="1">
      <alignment horizontal="center" wrapText="1"/>
    </xf>
    <xf numFmtId="0" fontId="9" fillId="0" borderId="1" xfId="4" applyNumberFormat="1" applyFont="1" applyProtection="1">
      <alignment horizontal="center"/>
    </xf>
    <xf numFmtId="0" fontId="9" fillId="0" borderId="1" xfId="4" applyFont="1">
      <alignment horizontal="center"/>
    </xf>
    <xf numFmtId="0" fontId="8" fillId="0" borderId="1" xfId="5" applyNumberFormat="1" applyFont="1" applyProtection="1">
      <alignment horizontal="right"/>
    </xf>
    <xf numFmtId="0" fontId="8" fillId="0" borderId="1" xfId="5" applyFont="1">
      <alignment horizontal="right"/>
    </xf>
    <xf numFmtId="0" fontId="8" fillId="0" borderId="2" xfId="6" applyNumberFormat="1" applyFont="1" applyProtection="1">
      <alignment horizontal="center" vertical="center" wrapText="1"/>
    </xf>
    <xf numFmtId="0" fontId="8" fillId="0" borderId="2" xfId="6" applyFont="1">
      <alignment horizontal="center" vertical="center" wrapText="1"/>
    </xf>
  </cellXfs>
  <cellStyles count="26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  <cellStyle name="Обычный 2" xfId="25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3"/>
  <sheetViews>
    <sheetView showGridLines="0" tabSelected="1" zoomScaleSheetLayoutView="100" workbookViewId="0">
      <pane ySplit="7" topLeftCell="A8" activePane="bottomLeft" state="frozen"/>
      <selection pane="bottomLeft" activeCell="A52" sqref="A52:C52"/>
    </sheetView>
  </sheetViews>
  <sheetFormatPr defaultRowHeight="15" outlineLevelRow="4"/>
  <cols>
    <col min="1" max="1" width="40" style="1" customWidth="1"/>
    <col min="2" max="2" width="10.7109375" style="1" customWidth="1"/>
    <col min="3" max="3" width="14.7109375" style="1" customWidth="1"/>
    <col min="4" max="4" width="13" style="1" customWidth="1"/>
    <col min="5" max="16384" width="9.140625" style="1"/>
  </cols>
  <sheetData>
    <row r="1" spans="1:4">
      <c r="A1" s="24"/>
      <c r="B1" s="25"/>
      <c r="C1" s="25"/>
      <c r="D1" s="2"/>
    </row>
    <row r="2" spans="1:4" ht="15.2" customHeight="1">
      <c r="A2" s="24"/>
      <c r="B2" s="25"/>
      <c r="C2" s="25"/>
      <c r="D2" s="2"/>
    </row>
    <row r="3" spans="1:4" ht="15.95" customHeight="1">
      <c r="A3" s="26" t="s">
        <v>73</v>
      </c>
      <c r="B3" s="27"/>
      <c r="C3" s="27"/>
      <c r="D3" s="27"/>
    </row>
    <row r="4" spans="1:4" ht="15.75" customHeight="1">
      <c r="A4" s="28" t="s">
        <v>72</v>
      </c>
      <c r="B4" s="29"/>
      <c r="C4" s="29"/>
      <c r="D4" s="29"/>
    </row>
    <row r="5" spans="1:4" ht="12.75" customHeight="1">
      <c r="A5" s="30" t="s">
        <v>0</v>
      </c>
      <c r="B5" s="31"/>
      <c r="C5" s="31"/>
      <c r="D5" s="31"/>
    </row>
    <row r="6" spans="1:4" ht="38.25" customHeight="1">
      <c r="A6" s="36" t="s">
        <v>1</v>
      </c>
      <c r="B6" s="36" t="s">
        <v>2</v>
      </c>
      <c r="C6" s="36" t="s">
        <v>3</v>
      </c>
      <c r="D6" s="36" t="s">
        <v>4</v>
      </c>
    </row>
    <row r="7" spans="1:4">
      <c r="A7" s="37"/>
      <c r="B7" s="37"/>
      <c r="C7" s="37"/>
      <c r="D7" s="37"/>
    </row>
    <row r="8" spans="1:4" ht="38.25">
      <c r="A8" s="8" t="s">
        <v>5</v>
      </c>
      <c r="B8" s="9" t="s">
        <v>6</v>
      </c>
      <c r="C8" s="10">
        <f>C9+C16</f>
        <v>93809903.989999995</v>
      </c>
      <c r="D8" s="10">
        <f t="shared" ref="D8" si="0">D9+D16</f>
        <v>51299678.830000006</v>
      </c>
    </row>
    <row r="9" spans="1:4" ht="25.5" hidden="1" outlineLevel="1">
      <c r="A9" s="5" t="s">
        <v>7</v>
      </c>
      <c r="B9" s="6" t="s">
        <v>8</v>
      </c>
      <c r="C9" s="7">
        <f>C10+C13</f>
        <v>90407904</v>
      </c>
      <c r="D9" s="7">
        <f t="shared" ref="D9" si="1">D10+D13</f>
        <v>47897678.840000004</v>
      </c>
    </row>
    <row r="10" spans="1:4" ht="51" hidden="1" outlineLevel="2">
      <c r="A10" s="5" t="s">
        <v>9</v>
      </c>
      <c r="B10" s="6" t="s">
        <v>10</v>
      </c>
      <c r="C10" s="7">
        <v>42497700</v>
      </c>
      <c r="D10" s="7">
        <v>27785396</v>
      </c>
    </row>
    <row r="11" spans="1:4" ht="63.75" hidden="1" outlineLevel="3">
      <c r="A11" s="5" t="s">
        <v>11</v>
      </c>
      <c r="B11" s="6" t="s">
        <v>12</v>
      </c>
      <c r="C11" s="7">
        <v>42497700</v>
      </c>
      <c r="D11" s="7">
        <v>27785396</v>
      </c>
    </row>
    <row r="12" spans="1:4" ht="38.25" hidden="1" outlineLevel="4">
      <c r="A12" s="5" t="s">
        <v>13</v>
      </c>
      <c r="B12" s="6" t="s">
        <v>12</v>
      </c>
      <c r="C12" s="7">
        <v>42497700</v>
      </c>
      <c r="D12" s="7">
        <v>27785396</v>
      </c>
    </row>
    <row r="13" spans="1:4" hidden="1" outlineLevel="2">
      <c r="A13" s="5" t="s">
        <v>14</v>
      </c>
      <c r="B13" s="6" t="s">
        <v>15</v>
      </c>
      <c r="C13" s="7">
        <v>47910204</v>
      </c>
      <c r="D13" s="7">
        <v>20112282.84</v>
      </c>
    </row>
    <row r="14" spans="1:4" ht="76.5" hidden="1" outlineLevel="3">
      <c r="A14" s="5" t="s">
        <v>16</v>
      </c>
      <c r="B14" s="6" t="s">
        <v>17</v>
      </c>
      <c r="C14" s="7">
        <v>47910204</v>
      </c>
      <c r="D14" s="7">
        <v>20112282.84</v>
      </c>
    </row>
    <row r="15" spans="1:4" ht="38.25" hidden="1" outlineLevel="4">
      <c r="A15" s="5" t="s">
        <v>13</v>
      </c>
      <c r="B15" s="6" t="s">
        <v>17</v>
      </c>
      <c r="C15" s="7">
        <v>47910204</v>
      </c>
      <c r="D15" s="7">
        <v>20112282.84</v>
      </c>
    </row>
    <row r="16" spans="1:4" ht="25.5" hidden="1" outlineLevel="1" collapsed="1">
      <c r="A16" s="5" t="s">
        <v>18</v>
      </c>
      <c r="B16" s="6" t="s">
        <v>19</v>
      </c>
      <c r="C16" s="7">
        <v>3401999.99</v>
      </c>
      <c r="D16" s="7">
        <v>3401999.99</v>
      </c>
    </row>
    <row r="17" spans="1:4" hidden="1" outlineLevel="2">
      <c r="A17" s="5" t="s">
        <v>20</v>
      </c>
      <c r="B17" s="6" t="s">
        <v>21</v>
      </c>
      <c r="C17" s="7">
        <v>3401999.99</v>
      </c>
      <c r="D17" s="7">
        <v>3401999.99</v>
      </c>
    </row>
    <row r="18" spans="1:4" ht="63.75" hidden="1" outlineLevel="3">
      <c r="A18" s="5" t="s">
        <v>22</v>
      </c>
      <c r="B18" s="6" t="s">
        <v>23</v>
      </c>
      <c r="C18" s="7">
        <v>3401999.99</v>
      </c>
      <c r="D18" s="7">
        <v>3401999.99</v>
      </c>
    </row>
    <row r="19" spans="1:4" ht="38.25" hidden="1" outlineLevel="4">
      <c r="A19" s="5" t="s">
        <v>13</v>
      </c>
      <c r="B19" s="6" t="s">
        <v>23</v>
      </c>
      <c r="C19" s="7">
        <v>3401999.99</v>
      </c>
      <c r="D19" s="7">
        <v>3401999.99</v>
      </c>
    </row>
    <row r="20" spans="1:4" ht="25.5" collapsed="1">
      <c r="A20" s="8" t="s">
        <v>24</v>
      </c>
      <c r="B20" s="9" t="s">
        <v>25</v>
      </c>
      <c r="C20" s="10">
        <f>C21+C25</f>
        <v>2815456.17</v>
      </c>
      <c r="D20" s="10">
        <f t="shared" ref="D20" si="2">D21+D25</f>
        <v>2815456.17</v>
      </c>
    </row>
    <row r="21" spans="1:4" ht="25.5" hidden="1" outlineLevel="1">
      <c r="A21" s="5" t="s">
        <v>26</v>
      </c>
      <c r="B21" s="6" t="s">
        <v>27</v>
      </c>
      <c r="C21" s="7">
        <v>313106.17</v>
      </c>
      <c r="D21" s="7">
        <v>313106.17</v>
      </c>
    </row>
    <row r="22" spans="1:4" ht="25.5" hidden="1" outlineLevel="2">
      <c r="A22" s="5" t="s">
        <v>28</v>
      </c>
      <c r="B22" s="6" t="s">
        <v>29</v>
      </c>
      <c r="C22" s="7">
        <v>313106.17</v>
      </c>
      <c r="D22" s="7">
        <v>313106.17</v>
      </c>
    </row>
    <row r="23" spans="1:4" ht="25.5" hidden="1" outlineLevel="3">
      <c r="A23" s="5" t="s">
        <v>30</v>
      </c>
      <c r="B23" s="6" t="s">
        <v>31</v>
      </c>
      <c r="C23" s="7">
        <v>313106.17</v>
      </c>
      <c r="D23" s="7">
        <v>313106.17</v>
      </c>
    </row>
    <row r="24" spans="1:4" ht="38.25" hidden="1" outlineLevel="4">
      <c r="A24" s="5" t="s">
        <v>13</v>
      </c>
      <c r="B24" s="6" t="s">
        <v>31</v>
      </c>
      <c r="C24" s="7">
        <v>313106.17</v>
      </c>
      <c r="D24" s="7">
        <v>313106.17</v>
      </c>
    </row>
    <row r="25" spans="1:4" ht="38.25" hidden="1" outlineLevel="1" collapsed="1">
      <c r="A25" s="5" t="s">
        <v>32</v>
      </c>
      <c r="B25" s="6" t="s">
        <v>33</v>
      </c>
      <c r="C25" s="7">
        <v>2502350</v>
      </c>
      <c r="D25" s="7">
        <v>2502350</v>
      </c>
    </row>
    <row r="26" spans="1:4" ht="25.5" hidden="1" outlineLevel="2">
      <c r="A26" s="5" t="s">
        <v>34</v>
      </c>
      <c r="B26" s="6" t="s">
        <v>35</v>
      </c>
      <c r="C26" s="7">
        <v>2502350</v>
      </c>
      <c r="D26" s="7">
        <v>2502350</v>
      </c>
    </row>
    <row r="27" spans="1:4" ht="63.75" hidden="1" outlineLevel="3">
      <c r="A27" s="5" t="s">
        <v>36</v>
      </c>
      <c r="B27" s="6" t="s">
        <v>37</v>
      </c>
      <c r="C27" s="7">
        <v>2502350</v>
      </c>
      <c r="D27" s="7">
        <v>2502350</v>
      </c>
    </row>
    <row r="28" spans="1:4" ht="38.25" hidden="1" outlineLevel="4">
      <c r="A28" s="5" t="s">
        <v>13</v>
      </c>
      <c r="B28" s="6" t="s">
        <v>37</v>
      </c>
      <c r="C28" s="7">
        <v>2502350</v>
      </c>
      <c r="D28" s="7">
        <v>2502350</v>
      </c>
    </row>
    <row r="29" spans="1:4" ht="38.25" collapsed="1">
      <c r="A29" s="8" t="s">
        <v>38</v>
      </c>
      <c r="B29" s="9" t="s">
        <v>39</v>
      </c>
      <c r="C29" s="10">
        <f>C30</f>
        <v>2334716.75</v>
      </c>
      <c r="D29" s="10">
        <f>D30</f>
        <v>2334716.75</v>
      </c>
    </row>
    <row r="30" spans="1:4" ht="51" hidden="1" outlineLevel="1">
      <c r="A30" s="5" t="s">
        <v>40</v>
      </c>
      <c r="B30" s="6" t="s">
        <v>41</v>
      </c>
      <c r="C30" s="7">
        <v>2334716.75</v>
      </c>
      <c r="D30" s="7">
        <v>2334716.75</v>
      </c>
    </row>
    <row r="31" spans="1:4" hidden="1" outlineLevel="2">
      <c r="A31" s="5" t="s">
        <v>42</v>
      </c>
      <c r="B31" s="6" t="s">
        <v>43</v>
      </c>
      <c r="C31" s="7">
        <v>2334716.75</v>
      </c>
      <c r="D31" s="7">
        <v>2334716.75</v>
      </c>
    </row>
    <row r="32" spans="1:4" ht="25.5" hidden="1" outlineLevel="3">
      <c r="A32" s="5" t="s">
        <v>44</v>
      </c>
      <c r="B32" s="6" t="s">
        <v>45</v>
      </c>
      <c r="C32" s="7">
        <v>2334716.75</v>
      </c>
      <c r="D32" s="7">
        <v>2334716.75</v>
      </c>
    </row>
    <row r="33" spans="1:4" ht="25.5" hidden="1" outlineLevel="4">
      <c r="A33" s="5" t="s">
        <v>46</v>
      </c>
      <c r="B33" s="6" t="s">
        <v>45</v>
      </c>
      <c r="C33" s="7">
        <v>2334716.75</v>
      </c>
      <c r="D33" s="7">
        <v>2334716.75</v>
      </c>
    </row>
    <row r="34" spans="1:4" ht="38.25" collapsed="1">
      <c r="A34" s="8" t="s">
        <v>47</v>
      </c>
      <c r="B34" s="9" t="s">
        <v>48</v>
      </c>
      <c r="C34" s="10">
        <v>35613108</v>
      </c>
      <c r="D34" s="10">
        <v>18505932.620000001</v>
      </c>
    </row>
    <row r="35" spans="1:4" ht="25.5" hidden="1" outlineLevel="1">
      <c r="A35" s="5" t="s">
        <v>49</v>
      </c>
      <c r="B35" s="6" t="s">
        <v>50</v>
      </c>
      <c r="C35" s="7">
        <v>35613108</v>
      </c>
      <c r="D35" s="7">
        <v>18505932.620000001</v>
      </c>
    </row>
    <row r="36" spans="1:4" hidden="1" outlineLevel="2">
      <c r="A36" s="5" t="s">
        <v>51</v>
      </c>
      <c r="B36" s="6" t="s">
        <v>52</v>
      </c>
      <c r="C36" s="7">
        <v>35613108</v>
      </c>
      <c r="D36" s="7">
        <v>18505932.620000001</v>
      </c>
    </row>
    <row r="37" spans="1:4" ht="51" hidden="1" outlineLevel="3">
      <c r="A37" s="5" t="s">
        <v>53</v>
      </c>
      <c r="B37" s="6" t="s">
        <v>54</v>
      </c>
      <c r="C37" s="7">
        <v>35613108</v>
      </c>
      <c r="D37" s="7">
        <v>18505932.620000001</v>
      </c>
    </row>
    <row r="38" spans="1:4" ht="38.25" hidden="1" outlineLevel="4">
      <c r="A38" s="5" t="s">
        <v>55</v>
      </c>
      <c r="B38" s="6" t="s">
        <v>54</v>
      </c>
      <c r="C38" s="7">
        <v>35613108</v>
      </c>
      <c r="D38" s="7">
        <v>18505932.620000001</v>
      </c>
    </row>
    <row r="39" spans="1:4" ht="38.25" collapsed="1">
      <c r="A39" s="8" t="s">
        <v>56</v>
      </c>
      <c r="B39" s="9" t="s">
        <v>57</v>
      </c>
      <c r="C39" s="10">
        <v>4273200</v>
      </c>
      <c r="D39" s="10">
        <v>2112961.16</v>
      </c>
    </row>
    <row r="40" spans="1:4" ht="38.25" hidden="1" outlineLevel="1">
      <c r="A40" s="5" t="s">
        <v>58</v>
      </c>
      <c r="B40" s="6" t="s">
        <v>59</v>
      </c>
      <c r="C40" s="7">
        <v>4273200</v>
      </c>
      <c r="D40" s="7">
        <v>2112961.16</v>
      </c>
    </row>
    <row r="41" spans="1:4" ht="25.5" hidden="1" outlineLevel="2">
      <c r="A41" s="5" t="s">
        <v>60</v>
      </c>
      <c r="B41" s="6" t="s">
        <v>61</v>
      </c>
      <c r="C41" s="7">
        <v>4273200</v>
      </c>
      <c r="D41" s="7">
        <v>2112961.16</v>
      </c>
    </row>
    <row r="42" spans="1:4" ht="38.25" hidden="1" outlineLevel="3">
      <c r="A42" s="5" t="s">
        <v>62</v>
      </c>
      <c r="B42" s="6" t="s">
        <v>63</v>
      </c>
      <c r="C42" s="7">
        <v>4273200</v>
      </c>
      <c r="D42" s="7">
        <v>2112961.16</v>
      </c>
    </row>
    <row r="43" spans="1:4" ht="76.5" hidden="1" outlineLevel="4">
      <c r="A43" s="5" t="s">
        <v>64</v>
      </c>
      <c r="B43" s="6" t="s">
        <v>63</v>
      </c>
      <c r="C43" s="7">
        <v>3585200</v>
      </c>
      <c r="D43" s="7">
        <v>1828291.79</v>
      </c>
    </row>
    <row r="44" spans="1:4" ht="38.25" hidden="1" outlineLevel="4">
      <c r="A44" s="5" t="s">
        <v>55</v>
      </c>
      <c r="B44" s="6" t="s">
        <v>63</v>
      </c>
      <c r="C44" s="7">
        <v>688000</v>
      </c>
      <c r="D44" s="7">
        <v>284669.37</v>
      </c>
    </row>
    <row r="45" spans="1:4" ht="38.25" collapsed="1">
      <c r="A45" s="8" t="s">
        <v>65</v>
      </c>
      <c r="B45" s="9" t="s">
        <v>66</v>
      </c>
      <c r="C45" s="10">
        <f>C46</f>
        <v>41058546.25</v>
      </c>
      <c r="D45" s="10">
        <f t="shared" ref="D45" si="3">D46</f>
        <v>7484292.0399999991</v>
      </c>
    </row>
    <row r="46" spans="1:4" ht="25.5" hidden="1" outlineLevel="2">
      <c r="A46" s="5" t="s">
        <v>67</v>
      </c>
      <c r="B46" s="6" t="s">
        <v>68</v>
      </c>
      <c r="C46" s="7">
        <f>C47</f>
        <v>41058546.25</v>
      </c>
      <c r="D46" s="7">
        <f t="shared" ref="D46" si="4">D47</f>
        <v>7484292.0399999991</v>
      </c>
    </row>
    <row r="47" spans="1:4" ht="38.25" hidden="1" outlineLevel="3">
      <c r="A47" s="5" t="s">
        <v>69</v>
      </c>
      <c r="B47" s="6" t="s">
        <v>70</v>
      </c>
      <c r="C47" s="7">
        <f>C48+C49</f>
        <v>41058546.25</v>
      </c>
      <c r="D47" s="7">
        <f t="shared" ref="D47" si="5">D48+D49</f>
        <v>7484292.0399999991</v>
      </c>
    </row>
    <row r="48" spans="1:4" ht="38.25" hidden="1" outlineLevel="4">
      <c r="A48" s="5" t="s">
        <v>55</v>
      </c>
      <c r="B48" s="6" t="s">
        <v>70</v>
      </c>
      <c r="C48" s="7">
        <v>25960176.350000001</v>
      </c>
      <c r="D48" s="7">
        <v>5850965.2699999996</v>
      </c>
    </row>
    <row r="49" spans="1:4" ht="38.25" hidden="1" outlineLevel="4">
      <c r="A49" s="5" t="s">
        <v>13</v>
      </c>
      <c r="B49" s="6" t="s">
        <v>70</v>
      </c>
      <c r="C49" s="7">
        <v>15098369.9</v>
      </c>
      <c r="D49" s="7">
        <v>1633326.77</v>
      </c>
    </row>
    <row r="50" spans="1:4" ht="12.75" customHeight="1" collapsed="1">
      <c r="A50" s="32" t="s">
        <v>71</v>
      </c>
      <c r="B50" s="33"/>
      <c r="C50" s="11">
        <v>179904931.16</v>
      </c>
      <c r="D50" s="11">
        <f>D8+D20+D29+D34+D39+D45</f>
        <v>84553037.569999993</v>
      </c>
    </row>
    <row r="51" spans="1:4" ht="12.75" customHeight="1">
      <c r="A51" s="2"/>
      <c r="B51" s="2"/>
      <c r="C51" s="2"/>
      <c r="D51" s="2"/>
    </row>
    <row r="52" spans="1:4" ht="15.2" customHeight="1">
      <c r="A52" s="34"/>
      <c r="B52" s="35"/>
      <c r="C52" s="35"/>
      <c r="D52" s="3"/>
    </row>
    <row r="53" spans="1:4">
      <c r="C53" s="4"/>
      <c r="D53" s="4"/>
    </row>
  </sheetData>
  <mergeCells count="11">
    <mergeCell ref="A50:B50"/>
    <mergeCell ref="A52:C52"/>
    <mergeCell ref="D6:D7"/>
    <mergeCell ref="C6:C7"/>
    <mergeCell ref="A6:A7"/>
    <mergeCell ref="B6:B7"/>
    <mergeCell ref="A1:C1"/>
    <mergeCell ref="A2:C2"/>
    <mergeCell ref="A3:D3"/>
    <mergeCell ref="A4:D4"/>
    <mergeCell ref="A5:D5"/>
  </mergeCells>
  <pageMargins left="0.59055118110236227" right="0.59055118110236227" top="0.59055118110236227" bottom="0.59055118110236227" header="0.39370078740157483" footer="0.39370078740157483"/>
  <pageSetup paperSize="9" fitToHeight="200" orientation="portrait" r:id="rId1"/>
  <headerFooter>
    <evenHeader>&amp;RРаспечатано: &amp;D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8"/>
  <sheetViews>
    <sheetView showGridLines="0" zoomScaleSheetLayoutView="100" workbookViewId="0">
      <pane ySplit="7" topLeftCell="A8" activePane="bottomLeft" state="frozen"/>
      <selection pane="bottomLeft" activeCell="A178" sqref="A178:C178"/>
    </sheetView>
  </sheetViews>
  <sheetFormatPr defaultRowHeight="15" outlineLevelRow="4"/>
  <cols>
    <col min="1" max="1" width="40" style="13" customWidth="1"/>
    <col min="2" max="2" width="10.7109375" style="13" customWidth="1"/>
    <col min="3" max="3" width="14.7109375" style="13" customWidth="1"/>
    <col min="4" max="4" width="11.7109375" style="13" customWidth="1"/>
    <col min="5" max="16384" width="9.140625" style="13"/>
  </cols>
  <sheetData>
    <row r="1" spans="1:4">
      <c r="A1" s="24"/>
      <c r="B1" s="25"/>
      <c r="C1" s="25"/>
      <c r="D1" s="2"/>
    </row>
    <row r="2" spans="1:4" ht="15.2" customHeight="1">
      <c r="A2" s="24"/>
      <c r="B2" s="25"/>
      <c r="C2" s="25"/>
      <c r="D2" s="2"/>
    </row>
    <row r="3" spans="1:4" ht="15.95" customHeight="1">
      <c r="A3" s="26" t="s">
        <v>73</v>
      </c>
      <c r="B3" s="27"/>
      <c r="C3" s="27"/>
      <c r="D3" s="27"/>
    </row>
    <row r="4" spans="1:4" ht="15.75" customHeight="1">
      <c r="A4" s="28" t="s">
        <v>528</v>
      </c>
      <c r="B4" s="29"/>
      <c r="C4" s="29"/>
      <c r="D4" s="29"/>
    </row>
    <row r="5" spans="1:4" ht="12.75" customHeight="1">
      <c r="A5" s="30" t="s">
        <v>0</v>
      </c>
      <c r="B5" s="31"/>
      <c r="C5" s="31"/>
      <c r="D5" s="31"/>
    </row>
    <row r="6" spans="1:4" ht="38.25" customHeight="1">
      <c r="A6" s="38" t="s">
        <v>1</v>
      </c>
      <c r="B6" s="38" t="s">
        <v>2</v>
      </c>
      <c r="C6" s="38" t="s">
        <v>3</v>
      </c>
      <c r="D6" s="38" t="s">
        <v>4</v>
      </c>
    </row>
    <row r="7" spans="1:4">
      <c r="A7" s="39"/>
      <c r="B7" s="39"/>
      <c r="C7" s="39"/>
      <c r="D7" s="39"/>
    </row>
    <row r="8" spans="1:4" ht="38.25">
      <c r="A8" s="8" t="s">
        <v>5</v>
      </c>
      <c r="B8" s="9" t="s">
        <v>6</v>
      </c>
      <c r="C8" s="10">
        <f>923182153.24-3444424.23-48207433</f>
        <v>871530296.00999999</v>
      </c>
      <c r="D8" s="10">
        <f>593061474.24-3444424.23-20237056.85</f>
        <v>569379993.15999997</v>
      </c>
    </row>
    <row r="9" spans="1:4" ht="25.5" hidden="1" outlineLevel="1">
      <c r="A9" s="21" t="s">
        <v>74</v>
      </c>
      <c r="B9" s="22" t="s">
        <v>75</v>
      </c>
      <c r="C9" s="23">
        <v>431582130</v>
      </c>
      <c r="D9" s="23">
        <v>275712747.63999999</v>
      </c>
    </row>
    <row r="10" spans="1:4" ht="51" hidden="1" outlineLevel="2">
      <c r="A10" s="5" t="s">
        <v>76</v>
      </c>
      <c r="B10" s="6" t="s">
        <v>77</v>
      </c>
      <c r="C10" s="7">
        <v>407752850</v>
      </c>
      <c r="D10" s="7">
        <v>253279500</v>
      </c>
    </row>
    <row r="11" spans="1:4" ht="76.5" hidden="1" outlineLevel="3">
      <c r="A11" s="5" t="s">
        <v>529</v>
      </c>
      <c r="B11" s="6" t="s">
        <v>530</v>
      </c>
      <c r="C11" s="7">
        <v>407752850</v>
      </c>
      <c r="D11" s="7">
        <v>253279500</v>
      </c>
    </row>
    <row r="12" spans="1:4" ht="38.25" hidden="1" outlineLevel="4">
      <c r="A12" s="5" t="s">
        <v>13</v>
      </c>
      <c r="B12" s="6" t="s">
        <v>530</v>
      </c>
      <c r="C12" s="7">
        <v>407752850</v>
      </c>
      <c r="D12" s="7">
        <v>253279500</v>
      </c>
    </row>
    <row r="13" spans="1:4" ht="25.5" hidden="1" outlineLevel="2" collapsed="1">
      <c r="A13" s="5" t="s">
        <v>84</v>
      </c>
      <c r="B13" s="6" t="s">
        <v>85</v>
      </c>
      <c r="C13" s="7">
        <v>3099200</v>
      </c>
      <c r="D13" s="7">
        <v>1703167.64</v>
      </c>
    </row>
    <row r="14" spans="1:4" ht="102" hidden="1" outlineLevel="3">
      <c r="A14" s="5" t="s">
        <v>531</v>
      </c>
      <c r="B14" s="6" t="s">
        <v>532</v>
      </c>
      <c r="C14" s="7">
        <v>2637700</v>
      </c>
      <c r="D14" s="7">
        <v>1445367.64</v>
      </c>
    </row>
    <row r="15" spans="1:4" ht="76.5" hidden="1" outlineLevel="4">
      <c r="A15" s="5" t="s">
        <v>64</v>
      </c>
      <c r="B15" s="6" t="s">
        <v>532</v>
      </c>
      <c r="C15" s="7">
        <v>109900</v>
      </c>
      <c r="D15" s="7">
        <v>42750.05</v>
      </c>
    </row>
    <row r="16" spans="1:4" ht="38.25" hidden="1" outlineLevel="4">
      <c r="A16" s="5" t="s">
        <v>55</v>
      </c>
      <c r="B16" s="6" t="s">
        <v>532</v>
      </c>
      <c r="C16" s="7">
        <v>6300</v>
      </c>
      <c r="D16" s="7">
        <v>6270</v>
      </c>
    </row>
    <row r="17" spans="1:4" ht="25.5" hidden="1" outlineLevel="4">
      <c r="A17" s="5" t="s">
        <v>46</v>
      </c>
      <c r="B17" s="6" t="s">
        <v>532</v>
      </c>
      <c r="C17" s="7">
        <v>2521500</v>
      </c>
      <c r="D17" s="7">
        <v>1396347.59</v>
      </c>
    </row>
    <row r="18" spans="1:4" ht="127.5" hidden="1" outlineLevel="3" collapsed="1">
      <c r="A18" s="5" t="s">
        <v>533</v>
      </c>
      <c r="B18" s="6" t="s">
        <v>534</v>
      </c>
      <c r="C18" s="7">
        <v>104100</v>
      </c>
      <c r="D18" s="7">
        <v>52300</v>
      </c>
    </row>
    <row r="19" spans="1:4" ht="38.25" hidden="1" outlineLevel="4">
      <c r="A19" s="5" t="s">
        <v>13</v>
      </c>
      <c r="B19" s="6" t="s">
        <v>534</v>
      </c>
      <c r="C19" s="7">
        <v>104100</v>
      </c>
      <c r="D19" s="7">
        <v>52300</v>
      </c>
    </row>
    <row r="20" spans="1:4" ht="127.5" hidden="1" outlineLevel="3" collapsed="1">
      <c r="A20" s="5" t="s">
        <v>86</v>
      </c>
      <c r="B20" s="6" t="s">
        <v>535</v>
      </c>
      <c r="C20" s="7">
        <v>357400</v>
      </c>
      <c r="D20" s="7">
        <v>205500</v>
      </c>
    </row>
    <row r="21" spans="1:4" ht="38.25" hidden="1" outlineLevel="4">
      <c r="A21" s="5" t="s">
        <v>13</v>
      </c>
      <c r="B21" s="6" t="s">
        <v>535</v>
      </c>
      <c r="C21" s="7">
        <v>357400</v>
      </c>
      <c r="D21" s="7">
        <v>205500</v>
      </c>
    </row>
    <row r="22" spans="1:4" ht="63.75" hidden="1" outlineLevel="2" collapsed="1">
      <c r="A22" s="5" t="s">
        <v>91</v>
      </c>
      <c r="B22" s="6" t="s">
        <v>92</v>
      </c>
      <c r="C22" s="7">
        <v>20730080</v>
      </c>
      <c r="D22" s="7">
        <v>20730080</v>
      </c>
    </row>
    <row r="23" spans="1:4" ht="38.25" hidden="1" outlineLevel="3">
      <c r="A23" s="5" t="s">
        <v>536</v>
      </c>
      <c r="B23" s="6" t="s">
        <v>537</v>
      </c>
      <c r="C23" s="7">
        <v>20730080</v>
      </c>
      <c r="D23" s="7">
        <v>20730080</v>
      </c>
    </row>
    <row r="24" spans="1:4" ht="38.25" hidden="1" outlineLevel="4">
      <c r="A24" s="5" t="s">
        <v>13</v>
      </c>
      <c r="B24" s="6" t="s">
        <v>537</v>
      </c>
      <c r="C24" s="7">
        <v>20730080</v>
      </c>
      <c r="D24" s="7">
        <v>20730080</v>
      </c>
    </row>
    <row r="25" spans="1:4" ht="25.5" hidden="1" outlineLevel="1" collapsed="1">
      <c r="A25" s="21" t="s">
        <v>7</v>
      </c>
      <c r="B25" s="22" t="s">
        <v>8</v>
      </c>
      <c r="C25" s="23">
        <f>485586399-48207433</f>
        <v>437378966</v>
      </c>
      <c r="D25" s="23">
        <f>311953172.83-20237056.85</f>
        <v>291716115.97999996</v>
      </c>
    </row>
    <row r="26" spans="1:4" ht="51" hidden="1" outlineLevel="2">
      <c r="A26" s="5" t="s">
        <v>9</v>
      </c>
      <c r="B26" s="6" t="s">
        <v>10</v>
      </c>
      <c r="C26" s="7">
        <v>391365900</v>
      </c>
      <c r="D26" s="7">
        <v>274741200</v>
      </c>
    </row>
    <row r="27" spans="1:4" ht="127.5" hidden="1" outlineLevel="3">
      <c r="A27" s="5" t="s">
        <v>538</v>
      </c>
      <c r="B27" s="6" t="s">
        <v>539</v>
      </c>
      <c r="C27" s="7">
        <v>391365900</v>
      </c>
      <c r="D27" s="7">
        <v>274741200</v>
      </c>
    </row>
    <row r="28" spans="1:4" ht="38.25" hidden="1" outlineLevel="4">
      <c r="A28" s="5" t="s">
        <v>13</v>
      </c>
      <c r="B28" s="6" t="s">
        <v>539</v>
      </c>
      <c r="C28" s="7">
        <v>391365900</v>
      </c>
      <c r="D28" s="7">
        <v>274741200</v>
      </c>
    </row>
    <row r="29" spans="1:4" ht="38.25" hidden="1" outlineLevel="2" collapsed="1">
      <c r="A29" s="5" t="s">
        <v>100</v>
      </c>
      <c r="B29" s="6" t="s">
        <v>101</v>
      </c>
      <c r="C29" s="7">
        <v>400000</v>
      </c>
      <c r="D29" s="7">
        <v>400000</v>
      </c>
    </row>
    <row r="30" spans="1:4" ht="25.5" hidden="1" outlineLevel="3">
      <c r="A30" s="5" t="s">
        <v>540</v>
      </c>
      <c r="B30" s="6" t="s">
        <v>541</v>
      </c>
      <c r="C30" s="7">
        <v>400000</v>
      </c>
      <c r="D30" s="7">
        <v>400000</v>
      </c>
    </row>
    <row r="31" spans="1:4" ht="38.25" hidden="1" outlineLevel="4">
      <c r="A31" s="5" t="s">
        <v>13</v>
      </c>
      <c r="B31" s="6" t="s">
        <v>541</v>
      </c>
      <c r="C31" s="7">
        <v>400000</v>
      </c>
      <c r="D31" s="7">
        <v>400000</v>
      </c>
    </row>
    <row r="32" spans="1:4" hidden="1" outlineLevel="2" collapsed="1">
      <c r="A32" s="5" t="s">
        <v>14</v>
      </c>
      <c r="B32" s="6" t="s">
        <v>15</v>
      </c>
      <c r="C32" s="10">
        <f>61883129-48207433</f>
        <v>13675696</v>
      </c>
      <c r="D32" s="10">
        <f>26425252.83-20237056.85</f>
        <v>6188195.9799999967</v>
      </c>
    </row>
    <row r="33" spans="1:4" ht="102" hidden="1" outlineLevel="3">
      <c r="A33" s="5" t="s">
        <v>107</v>
      </c>
      <c r="B33" s="6" t="s">
        <v>542</v>
      </c>
      <c r="C33" s="7">
        <v>2437500</v>
      </c>
      <c r="D33" s="7">
        <v>1470500</v>
      </c>
    </row>
    <row r="34" spans="1:4" ht="38.25" hidden="1" outlineLevel="4">
      <c r="A34" s="5" t="s">
        <v>13</v>
      </c>
      <c r="B34" s="6" t="s">
        <v>542</v>
      </c>
      <c r="C34" s="7">
        <v>2437500</v>
      </c>
      <c r="D34" s="7">
        <v>1470500</v>
      </c>
    </row>
    <row r="35" spans="1:4" ht="76.5" hidden="1" outlineLevel="3" collapsed="1">
      <c r="A35" s="5" t="s">
        <v>16</v>
      </c>
      <c r="B35" s="6" t="s">
        <v>17</v>
      </c>
      <c r="C35" s="7">
        <v>11238196</v>
      </c>
      <c r="D35" s="7">
        <v>4717695.9800000004</v>
      </c>
    </row>
    <row r="36" spans="1:4" ht="38.25" hidden="1" outlineLevel="4">
      <c r="A36" s="5" t="s">
        <v>13</v>
      </c>
      <c r="B36" s="6" t="s">
        <v>17</v>
      </c>
      <c r="C36" s="7">
        <v>11238196</v>
      </c>
      <c r="D36" s="7">
        <v>4717695.9800000004</v>
      </c>
    </row>
    <row r="37" spans="1:4" ht="51" hidden="1" outlineLevel="2" collapsed="1">
      <c r="A37" s="5" t="s">
        <v>109</v>
      </c>
      <c r="B37" s="6" t="s">
        <v>110</v>
      </c>
      <c r="C37" s="7">
        <v>9719720</v>
      </c>
      <c r="D37" s="7">
        <v>9686790</v>
      </c>
    </row>
    <row r="38" spans="1:4" ht="38.25" hidden="1" outlineLevel="3">
      <c r="A38" s="5" t="s">
        <v>536</v>
      </c>
      <c r="B38" s="6" t="s">
        <v>543</v>
      </c>
      <c r="C38" s="7">
        <v>9719720</v>
      </c>
      <c r="D38" s="7">
        <v>9686790</v>
      </c>
    </row>
    <row r="39" spans="1:4" ht="38.25" hidden="1" outlineLevel="4">
      <c r="A39" s="5" t="s">
        <v>13</v>
      </c>
      <c r="B39" s="6" t="s">
        <v>543</v>
      </c>
      <c r="C39" s="7">
        <v>9719720</v>
      </c>
      <c r="D39" s="7">
        <v>9686790</v>
      </c>
    </row>
    <row r="40" spans="1:4" ht="38.25" hidden="1" outlineLevel="2" collapsed="1">
      <c r="A40" s="5" t="s">
        <v>112</v>
      </c>
      <c r="B40" s="6" t="s">
        <v>113</v>
      </c>
      <c r="C40" s="7">
        <v>18000000</v>
      </c>
      <c r="D40" s="7">
        <v>699930</v>
      </c>
    </row>
    <row r="41" spans="1:4" ht="25.5" hidden="1" outlineLevel="3">
      <c r="A41" s="5" t="s">
        <v>114</v>
      </c>
      <c r="B41" s="6" t="s">
        <v>544</v>
      </c>
      <c r="C41" s="7">
        <v>15000000</v>
      </c>
      <c r="D41" s="7">
        <v>0</v>
      </c>
    </row>
    <row r="42" spans="1:4" ht="38.25" hidden="1" outlineLevel="4">
      <c r="A42" s="5" t="s">
        <v>116</v>
      </c>
      <c r="B42" s="6" t="s">
        <v>544</v>
      </c>
      <c r="C42" s="7">
        <v>15000000</v>
      </c>
      <c r="D42" s="7">
        <v>0</v>
      </c>
    </row>
    <row r="43" spans="1:4" ht="25.5" hidden="1" outlineLevel="3" collapsed="1">
      <c r="A43" s="5" t="s">
        <v>117</v>
      </c>
      <c r="B43" s="6" t="s">
        <v>545</v>
      </c>
      <c r="C43" s="7">
        <v>3000000</v>
      </c>
      <c r="D43" s="7">
        <v>699930</v>
      </c>
    </row>
    <row r="44" spans="1:4" ht="38.25" hidden="1" outlineLevel="4">
      <c r="A44" s="5" t="s">
        <v>55</v>
      </c>
      <c r="B44" s="6" t="s">
        <v>545</v>
      </c>
      <c r="C44" s="7">
        <v>2300000</v>
      </c>
      <c r="D44" s="7">
        <v>0</v>
      </c>
    </row>
    <row r="45" spans="1:4" ht="38.25" hidden="1" outlineLevel="4">
      <c r="A45" s="5" t="s">
        <v>13</v>
      </c>
      <c r="B45" s="6" t="s">
        <v>545</v>
      </c>
      <c r="C45" s="7">
        <v>700000</v>
      </c>
      <c r="D45" s="7">
        <v>699930</v>
      </c>
    </row>
    <row r="46" spans="1:4" ht="38.25" hidden="1" outlineLevel="2" collapsed="1">
      <c r="A46" s="5" t="s">
        <v>546</v>
      </c>
      <c r="B46" s="6" t="s">
        <v>547</v>
      </c>
      <c r="C46" s="7">
        <v>4217650</v>
      </c>
      <c r="D46" s="7">
        <v>0</v>
      </c>
    </row>
    <row r="47" spans="1:4" ht="102" hidden="1" outlineLevel="3">
      <c r="A47" s="5" t="s">
        <v>548</v>
      </c>
      <c r="B47" s="6" t="s">
        <v>549</v>
      </c>
      <c r="C47" s="7">
        <v>4217650</v>
      </c>
      <c r="D47" s="7">
        <v>0</v>
      </c>
    </row>
    <row r="48" spans="1:4" ht="38.25" hidden="1" outlineLevel="4">
      <c r="A48" s="5" t="s">
        <v>13</v>
      </c>
      <c r="B48" s="6" t="s">
        <v>549</v>
      </c>
      <c r="C48" s="7">
        <v>4217650</v>
      </c>
      <c r="D48" s="7">
        <v>0</v>
      </c>
    </row>
    <row r="49" spans="1:4" ht="25.5" hidden="1" outlineLevel="1" collapsed="1">
      <c r="A49" s="21" t="s">
        <v>18</v>
      </c>
      <c r="B49" s="22" t="s">
        <v>19</v>
      </c>
      <c r="C49" s="23">
        <f>4891624.24-3444424.23</f>
        <v>1447200.0100000002</v>
      </c>
      <c r="D49" s="23">
        <f>4891624.24-3444424.23</f>
        <v>1447200.0100000002</v>
      </c>
    </row>
    <row r="50" spans="1:4" ht="38.25" hidden="1" outlineLevel="2">
      <c r="A50" s="5" t="s">
        <v>125</v>
      </c>
      <c r="B50" s="6" t="s">
        <v>126</v>
      </c>
      <c r="C50" s="7">
        <v>649200</v>
      </c>
      <c r="D50" s="7">
        <v>649200</v>
      </c>
    </row>
    <row r="51" spans="1:4" ht="38.25" hidden="1" outlineLevel="3">
      <c r="A51" s="5" t="s">
        <v>536</v>
      </c>
      <c r="B51" s="6" t="s">
        <v>550</v>
      </c>
      <c r="C51" s="7">
        <v>649200</v>
      </c>
      <c r="D51" s="7">
        <v>649200</v>
      </c>
    </row>
    <row r="52" spans="1:4" ht="38.25" hidden="1" outlineLevel="4">
      <c r="A52" s="5" t="s">
        <v>13</v>
      </c>
      <c r="B52" s="6" t="s">
        <v>550</v>
      </c>
      <c r="C52" s="7">
        <v>649200</v>
      </c>
      <c r="D52" s="7">
        <v>649200</v>
      </c>
    </row>
    <row r="53" spans="1:4" hidden="1" outlineLevel="2" collapsed="1">
      <c r="A53" s="5" t="s">
        <v>20</v>
      </c>
      <c r="B53" s="6" t="s">
        <v>21</v>
      </c>
      <c r="C53" s="7">
        <v>798000.01</v>
      </c>
      <c r="D53" s="7">
        <v>798000.01</v>
      </c>
    </row>
    <row r="54" spans="1:4" ht="63.75" hidden="1" outlineLevel="3">
      <c r="A54" s="5" t="s">
        <v>22</v>
      </c>
      <c r="B54" s="6" t="s">
        <v>23</v>
      </c>
      <c r="C54" s="7">
        <v>798000.01</v>
      </c>
      <c r="D54" s="7">
        <v>798000.01</v>
      </c>
    </row>
    <row r="55" spans="1:4" ht="38.25" hidden="1" outlineLevel="4">
      <c r="A55" s="5" t="s">
        <v>13</v>
      </c>
      <c r="B55" s="6" t="s">
        <v>23</v>
      </c>
      <c r="C55" s="7">
        <v>798000.01</v>
      </c>
      <c r="D55" s="7">
        <v>798000.01</v>
      </c>
    </row>
    <row r="56" spans="1:4" ht="25.5" hidden="1" outlineLevel="1" collapsed="1">
      <c r="A56" s="21" t="s">
        <v>132</v>
      </c>
      <c r="B56" s="22" t="s">
        <v>133</v>
      </c>
      <c r="C56" s="23">
        <v>1122000</v>
      </c>
      <c r="D56" s="23">
        <v>503929.53</v>
      </c>
    </row>
    <row r="57" spans="1:4" ht="38.25" hidden="1" outlineLevel="2">
      <c r="A57" s="5" t="s">
        <v>551</v>
      </c>
      <c r="B57" s="6" t="s">
        <v>552</v>
      </c>
      <c r="C57" s="7">
        <v>1122000</v>
      </c>
      <c r="D57" s="7">
        <v>503929.53</v>
      </c>
    </row>
    <row r="58" spans="1:4" ht="63.75" hidden="1" outlineLevel="3">
      <c r="A58" s="5" t="s">
        <v>553</v>
      </c>
      <c r="B58" s="6" t="s">
        <v>554</v>
      </c>
      <c r="C58" s="7">
        <v>1122000</v>
      </c>
      <c r="D58" s="7">
        <v>503929.53</v>
      </c>
    </row>
    <row r="59" spans="1:4" ht="76.5" hidden="1" outlineLevel="4">
      <c r="A59" s="5" t="s">
        <v>64</v>
      </c>
      <c r="B59" s="6" t="s">
        <v>554</v>
      </c>
      <c r="C59" s="7">
        <v>1071980</v>
      </c>
      <c r="D59" s="7">
        <v>486079.01</v>
      </c>
    </row>
    <row r="60" spans="1:4" ht="38.25" hidden="1" outlineLevel="4">
      <c r="A60" s="5" t="s">
        <v>55</v>
      </c>
      <c r="B60" s="6" t="s">
        <v>554</v>
      </c>
      <c r="C60" s="7">
        <v>50020</v>
      </c>
      <c r="D60" s="7">
        <v>17850.52</v>
      </c>
    </row>
    <row r="61" spans="1:4" ht="51" collapsed="1">
      <c r="A61" s="8" t="s">
        <v>161</v>
      </c>
      <c r="B61" s="9" t="s">
        <v>162</v>
      </c>
      <c r="C61" s="10">
        <v>122116945.14</v>
      </c>
      <c r="D61" s="10">
        <v>119236015.14</v>
      </c>
    </row>
    <row r="62" spans="1:4" ht="25.5" hidden="1" outlineLevel="1">
      <c r="A62" s="21" t="s">
        <v>184</v>
      </c>
      <c r="B62" s="22" t="s">
        <v>185</v>
      </c>
      <c r="C62" s="23">
        <v>13116945.140000001</v>
      </c>
      <c r="D62" s="23">
        <v>10236015.140000001</v>
      </c>
    </row>
    <row r="63" spans="1:4" ht="25.5" hidden="1" outlineLevel="2">
      <c r="A63" s="5" t="s">
        <v>186</v>
      </c>
      <c r="B63" s="6" t="s">
        <v>187</v>
      </c>
      <c r="C63" s="7">
        <v>13116945.140000001</v>
      </c>
      <c r="D63" s="7">
        <v>10236015.140000001</v>
      </c>
    </row>
    <row r="64" spans="1:4" ht="38.25" hidden="1" outlineLevel="3">
      <c r="A64" s="5" t="s">
        <v>555</v>
      </c>
      <c r="B64" s="6" t="s">
        <v>556</v>
      </c>
      <c r="C64" s="7">
        <v>13116945.140000001</v>
      </c>
      <c r="D64" s="7">
        <v>10236015.140000001</v>
      </c>
    </row>
    <row r="65" spans="1:4" ht="25.5" hidden="1" outlineLevel="4">
      <c r="A65" s="5" t="s">
        <v>46</v>
      </c>
      <c r="B65" s="6" t="s">
        <v>556</v>
      </c>
      <c r="C65" s="7">
        <v>2922000</v>
      </c>
      <c r="D65" s="7">
        <v>42120</v>
      </c>
    </row>
    <row r="66" spans="1:4" ht="38.25" hidden="1" outlineLevel="4">
      <c r="A66" s="5" t="s">
        <v>13</v>
      </c>
      <c r="B66" s="6" t="s">
        <v>556</v>
      </c>
      <c r="C66" s="7">
        <v>10194945.140000001</v>
      </c>
      <c r="D66" s="7">
        <v>10193895.140000001</v>
      </c>
    </row>
    <row r="67" spans="1:4" ht="38.25" hidden="1" outlineLevel="1" collapsed="1">
      <c r="A67" s="21" t="s">
        <v>192</v>
      </c>
      <c r="B67" s="22" t="s">
        <v>193</v>
      </c>
      <c r="C67" s="23">
        <v>109000000</v>
      </c>
      <c r="D67" s="23">
        <v>109000000</v>
      </c>
    </row>
    <row r="68" spans="1:4" ht="38.25" hidden="1" outlineLevel="2">
      <c r="A68" s="5" t="s">
        <v>557</v>
      </c>
      <c r="B68" s="6" t="s">
        <v>558</v>
      </c>
      <c r="C68" s="7">
        <v>109000000</v>
      </c>
      <c r="D68" s="7">
        <v>109000000</v>
      </c>
    </row>
    <row r="69" spans="1:4" ht="25.5" hidden="1" outlineLevel="3">
      <c r="A69" s="5" t="s">
        <v>114</v>
      </c>
      <c r="B69" s="6" t="s">
        <v>559</v>
      </c>
      <c r="C69" s="7">
        <v>109000000</v>
      </c>
      <c r="D69" s="7">
        <v>109000000</v>
      </c>
    </row>
    <row r="70" spans="1:4" ht="38.25" hidden="1" outlineLevel="4">
      <c r="A70" s="5" t="s">
        <v>116</v>
      </c>
      <c r="B70" s="6" t="s">
        <v>559</v>
      </c>
      <c r="C70" s="7">
        <v>109000000</v>
      </c>
      <c r="D70" s="7">
        <v>109000000</v>
      </c>
    </row>
    <row r="71" spans="1:4" ht="25.5" collapsed="1">
      <c r="A71" s="8" t="s">
        <v>24</v>
      </c>
      <c r="B71" s="9" t="s">
        <v>25</v>
      </c>
      <c r="C71" s="10">
        <f>82319776.37-317010.72-2572350</f>
        <v>79430415.650000006</v>
      </c>
      <c r="D71" s="10">
        <f>3510981.63-317010.72-2533555.26</f>
        <v>660415.65000000037</v>
      </c>
    </row>
    <row r="72" spans="1:4" ht="25.5" hidden="1" outlineLevel="1">
      <c r="A72" s="21" t="s">
        <v>26</v>
      </c>
      <c r="B72" s="22" t="s">
        <v>27</v>
      </c>
      <c r="C72" s="23">
        <v>73444.66</v>
      </c>
      <c r="D72" s="23">
        <v>73444.66</v>
      </c>
    </row>
    <row r="73" spans="1:4" ht="25.5" hidden="1" outlineLevel="2">
      <c r="A73" s="5" t="s">
        <v>28</v>
      </c>
      <c r="B73" s="6" t="s">
        <v>29</v>
      </c>
      <c r="C73" s="7">
        <v>73444.66</v>
      </c>
      <c r="D73" s="7">
        <v>73444.66</v>
      </c>
    </row>
    <row r="74" spans="1:4" ht="25.5" hidden="1" outlineLevel="3">
      <c r="A74" s="5" t="s">
        <v>30</v>
      </c>
      <c r="B74" s="6" t="s">
        <v>31</v>
      </c>
      <c r="C74" s="7">
        <v>73444.66</v>
      </c>
      <c r="D74" s="7">
        <v>73444.66</v>
      </c>
    </row>
    <row r="75" spans="1:4" ht="38.25" hidden="1" outlineLevel="4">
      <c r="A75" s="5" t="s">
        <v>13</v>
      </c>
      <c r="B75" s="6" t="s">
        <v>31</v>
      </c>
      <c r="C75" s="7">
        <v>73444.66</v>
      </c>
      <c r="D75" s="7">
        <v>73444.66</v>
      </c>
    </row>
    <row r="76" spans="1:4" ht="38.25" hidden="1" outlineLevel="1" collapsed="1">
      <c r="A76" s="21" t="s">
        <v>32</v>
      </c>
      <c r="B76" s="22" t="s">
        <v>33</v>
      </c>
      <c r="C76" s="23">
        <v>586970.99</v>
      </c>
      <c r="D76" s="23">
        <v>586970.99</v>
      </c>
    </row>
    <row r="77" spans="1:4" ht="25.5" hidden="1" outlineLevel="2">
      <c r="A77" s="5" t="s">
        <v>34</v>
      </c>
      <c r="B77" s="6" t="s">
        <v>35</v>
      </c>
      <c r="C77" s="7">
        <v>586970.99</v>
      </c>
      <c r="D77" s="7">
        <v>586970.99</v>
      </c>
    </row>
    <row r="78" spans="1:4" ht="63.75" hidden="1" outlineLevel="3">
      <c r="A78" s="5" t="s">
        <v>36</v>
      </c>
      <c r="B78" s="6" t="s">
        <v>37</v>
      </c>
      <c r="C78" s="7">
        <v>586970.99</v>
      </c>
      <c r="D78" s="7">
        <v>586970.99</v>
      </c>
    </row>
    <row r="79" spans="1:4" ht="38.25" hidden="1" outlineLevel="4">
      <c r="A79" s="5" t="s">
        <v>13</v>
      </c>
      <c r="B79" s="6" t="s">
        <v>37</v>
      </c>
      <c r="C79" s="7">
        <v>586970.99</v>
      </c>
      <c r="D79" s="7">
        <v>586970.99</v>
      </c>
    </row>
    <row r="80" spans="1:4" ht="25.5" hidden="1" outlineLevel="1" collapsed="1">
      <c r="A80" s="21" t="s">
        <v>222</v>
      </c>
      <c r="B80" s="22" t="s">
        <v>223</v>
      </c>
      <c r="C80" s="23">
        <v>78770000</v>
      </c>
      <c r="D80" s="23">
        <v>0</v>
      </c>
    </row>
    <row r="81" spans="1:4" ht="25.5" hidden="1" outlineLevel="2">
      <c r="A81" s="5" t="s">
        <v>224</v>
      </c>
      <c r="B81" s="6" t="s">
        <v>225</v>
      </c>
      <c r="C81" s="7">
        <v>78770000</v>
      </c>
      <c r="D81" s="7">
        <v>0</v>
      </c>
    </row>
    <row r="82" spans="1:4" ht="25.5" hidden="1" outlineLevel="3">
      <c r="A82" s="5" t="s">
        <v>117</v>
      </c>
      <c r="B82" s="6" t="s">
        <v>560</v>
      </c>
      <c r="C82" s="7">
        <v>78770000</v>
      </c>
      <c r="D82" s="7">
        <v>0</v>
      </c>
    </row>
    <row r="83" spans="1:4" ht="38.25" hidden="1" outlineLevel="4">
      <c r="A83" s="5" t="s">
        <v>55</v>
      </c>
      <c r="B83" s="6" t="s">
        <v>560</v>
      </c>
      <c r="C83" s="7">
        <v>78770000</v>
      </c>
      <c r="D83" s="7">
        <v>0</v>
      </c>
    </row>
    <row r="84" spans="1:4" ht="38.25" collapsed="1">
      <c r="A84" s="8" t="s">
        <v>38</v>
      </c>
      <c r="B84" s="9" t="s">
        <v>39</v>
      </c>
      <c r="C84" s="10">
        <f>26540484-2384328.75</f>
        <v>24156155.25</v>
      </c>
      <c r="D84" s="10">
        <f>14410058.12-2384328.75</f>
        <v>12025729.369999999</v>
      </c>
    </row>
    <row r="85" spans="1:4" ht="25.5" hidden="1" outlineLevel="1">
      <c r="A85" s="21" t="s">
        <v>244</v>
      </c>
      <c r="B85" s="22" t="s">
        <v>245</v>
      </c>
      <c r="C85" s="23">
        <v>12435200</v>
      </c>
      <c r="D85" s="23">
        <v>5496941.8499999996</v>
      </c>
    </row>
    <row r="86" spans="1:4" ht="102" hidden="1" outlineLevel="2">
      <c r="A86" s="5" t="s">
        <v>561</v>
      </c>
      <c r="B86" s="6" t="s">
        <v>562</v>
      </c>
      <c r="C86" s="7">
        <v>2135900</v>
      </c>
      <c r="D86" s="7">
        <v>696941.85</v>
      </c>
    </row>
    <row r="87" spans="1:4" ht="51" hidden="1" outlineLevel="3">
      <c r="A87" s="5" t="s">
        <v>563</v>
      </c>
      <c r="B87" s="6" t="s">
        <v>564</v>
      </c>
      <c r="C87" s="7">
        <v>868700</v>
      </c>
      <c r="D87" s="7">
        <v>211981.94</v>
      </c>
    </row>
    <row r="88" spans="1:4" ht="38.25" hidden="1" outlineLevel="4">
      <c r="A88" s="5" t="s">
        <v>55</v>
      </c>
      <c r="B88" s="6" t="s">
        <v>564</v>
      </c>
      <c r="C88" s="7">
        <v>868700</v>
      </c>
      <c r="D88" s="7">
        <v>211981.94</v>
      </c>
    </row>
    <row r="89" spans="1:4" ht="51" hidden="1" outlineLevel="3" collapsed="1">
      <c r="A89" s="5" t="s">
        <v>565</v>
      </c>
      <c r="B89" s="6" t="s">
        <v>566</v>
      </c>
      <c r="C89" s="7">
        <v>1267200</v>
      </c>
      <c r="D89" s="7">
        <v>484959.91</v>
      </c>
    </row>
    <row r="90" spans="1:4" ht="76.5" hidden="1" outlineLevel="4">
      <c r="A90" s="5" t="s">
        <v>64</v>
      </c>
      <c r="B90" s="6" t="s">
        <v>566</v>
      </c>
      <c r="C90" s="7">
        <v>1175900</v>
      </c>
      <c r="D90" s="7">
        <v>484959.91</v>
      </c>
    </row>
    <row r="91" spans="1:4" ht="38.25" hidden="1" outlineLevel="4">
      <c r="A91" s="5" t="s">
        <v>55</v>
      </c>
      <c r="B91" s="6" t="s">
        <v>566</v>
      </c>
      <c r="C91" s="7">
        <v>91300</v>
      </c>
      <c r="D91" s="7">
        <v>0</v>
      </c>
    </row>
    <row r="92" spans="1:4" ht="25.5" hidden="1" outlineLevel="2" collapsed="1">
      <c r="A92" s="5" t="s">
        <v>567</v>
      </c>
      <c r="B92" s="6" t="s">
        <v>568</v>
      </c>
      <c r="C92" s="7">
        <v>10299300</v>
      </c>
      <c r="D92" s="7">
        <v>4800000</v>
      </c>
    </row>
    <row r="93" spans="1:4" ht="51" hidden="1" outlineLevel="3">
      <c r="A93" s="5" t="s">
        <v>569</v>
      </c>
      <c r="B93" s="6" t="s">
        <v>570</v>
      </c>
      <c r="C93" s="7">
        <v>10299300</v>
      </c>
      <c r="D93" s="7">
        <v>4800000</v>
      </c>
    </row>
    <row r="94" spans="1:4" ht="38.25" hidden="1" outlineLevel="4">
      <c r="A94" s="5" t="s">
        <v>13</v>
      </c>
      <c r="B94" s="6" t="s">
        <v>570</v>
      </c>
      <c r="C94" s="7">
        <v>10299300</v>
      </c>
      <c r="D94" s="7">
        <v>4800000</v>
      </c>
    </row>
    <row r="95" spans="1:4" ht="51" hidden="1" outlineLevel="1" collapsed="1">
      <c r="A95" s="21" t="s">
        <v>40</v>
      </c>
      <c r="B95" s="22" t="s">
        <v>41</v>
      </c>
      <c r="C95" s="23">
        <v>2576855.25</v>
      </c>
      <c r="D95" s="23">
        <v>2576855.25</v>
      </c>
    </row>
    <row r="96" spans="1:4" hidden="1" outlineLevel="2">
      <c r="A96" s="5" t="s">
        <v>42</v>
      </c>
      <c r="B96" s="6" t="s">
        <v>43</v>
      </c>
      <c r="C96" s="7">
        <v>2576855.25</v>
      </c>
      <c r="D96" s="7">
        <v>2576855.25</v>
      </c>
    </row>
    <row r="97" spans="1:4" ht="25.5" hidden="1" outlineLevel="3">
      <c r="A97" s="5" t="s">
        <v>44</v>
      </c>
      <c r="B97" s="6" t="s">
        <v>45</v>
      </c>
      <c r="C97" s="7">
        <v>2576855.25</v>
      </c>
      <c r="D97" s="7">
        <v>2576855.25</v>
      </c>
    </row>
    <row r="98" spans="1:4" ht="25.5" hidden="1" outlineLevel="4">
      <c r="A98" s="5" t="s">
        <v>46</v>
      </c>
      <c r="B98" s="6" t="s">
        <v>45</v>
      </c>
      <c r="C98" s="7">
        <v>2576855.25</v>
      </c>
      <c r="D98" s="7">
        <v>2576855.25</v>
      </c>
    </row>
    <row r="99" spans="1:4" ht="51" hidden="1" outlineLevel="1" collapsed="1">
      <c r="A99" s="21" t="s">
        <v>571</v>
      </c>
      <c r="B99" s="22" t="s">
        <v>572</v>
      </c>
      <c r="C99" s="23">
        <v>9144100</v>
      </c>
      <c r="D99" s="23">
        <v>3951932.27</v>
      </c>
    </row>
    <row r="100" spans="1:4" ht="38.25" hidden="1" outlineLevel="2">
      <c r="A100" s="5" t="s">
        <v>573</v>
      </c>
      <c r="B100" s="6" t="s">
        <v>574</v>
      </c>
      <c r="C100" s="7">
        <v>9144100</v>
      </c>
      <c r="D100" s="7">
        <v>3951932.27</v>
      </c>
    </row>
    <row r="101" spans="1:4" ht="127.5" hidden="1" outlineLevel="3">
      <c r="A101" s="5" t="s">
        <v>575</v>
      </c>
      <c r="B101" s="6" t="s">
        <v>576</v>
      </c>
      <c r="C101" s="7">
        <v>9144100</v>
      </c>
      <c r="D101" s="7">
        <v>3951932.27</v>
      </c>
    </row>
    <row r="102" spans="1:4" ht="76.5" hidden="1" outlineLevel="4">
      <c r="A102" s="5" t="s">
        <v>64</v>
      </c>
      <c r="B102" s="6" t="s">
        <v>576</v>
      </c>
      <c r="C102" s="7">
        <v>6227</v>
      </c>
      <c r="D102" s="7">
        <v>0</v>
      </c>
    </row>
    <row r="103" spans="1:4" ht="38.25" hidden="1" outlineLevel="4">
      <c r="A103" s="5" t="s">
        <v>55</v>
      </c>
      <c r="B103" s="6" t="s">
        <v>576</v>
      </c>
      <c r="C103" s="7">
        <v>343</v>
      </c>
      <c r="D103" s="7">
        <v>0</v>
      </c>
    </row>
    <row r="104" spans="1:4" hidden="1" outlineLevel="4">
      <c r="A104" s="5" t="s">
        <v>148</v>
      </c>
      <c r="B104" s="6" t="s">
        <v>576</v>
      </c>
      <c r="C104" s="7">
        <v>9137530</v>
      </c>
      <c r="D104" s="7">
        <v>3951932.27</v>
      </c>
    </row>
    <row r="105" spans="1:4" ht="38.25" collapsed="1">
      <c r="A105" s="8" t="s">
        <v>47</v>
      </c>
      <c r="B105" s="9" t="s">
        <v>48</v>
      </c>
      <c r="C105" s="10">
        <f>776024242.39-36057217+90000000</f>
        <v>829967025.38999999</v>
      </c>
      <c r="D105" s="10">
        <f>267326682.43-18736708.69+26865000</f>
        <v>275454973.74000001</v>
      </c>
    </row>
    <row r="106" spans="1:4" ht="38.25" hidden="1" outlineLevel="1">
      <c r="A106" s="21" t="s">
        <v>294</v>
      </c>
      <c r="B106" s="22" t="s">
        <v>295</v>
      </c>
      <c r="C106" s="23">
        <v>436663433.38999999</v>
      </c>
      <c r="D106" s="23">
        <v>158522222.75</v>
      </c>
    </row>
    <row r="107" spans="1:4" ht="25.5" hidden="1" outlineLevel="2">
      <c r="A107" s="5" t="s">
        <v>296</v>
      </c>
      <c r="B107" s="6" t="s">
        <v>297</v>
      </c>
      <c r="C107" s="7">
        <v>373652313.99000001</v>
      </c>
      <c r="D107" s="7">
        <v>108944779.47</v>
      </c>
    </row>
    <row r="108" spans="1:4" ht="38.25" hidden="1" outlineLevel="3">
      <c r="A108" s="5" t="s">
        <v>577</v>
      </c>
      <c r="B108" s="6" t="s">
        <v>578</v>
      </c>
      <c r="C108" s="7">
        <v>292669980.60000002</v>
      </c>
      <c r="D108" s="7">
        <v>80842728.019999996</v>
      </c>
    </row>
    <row r="109" spans="1:4" ht="38.25" hidden="1" outlineLevel="4">
      <c r="A109" s="5" t="s">
        <v>116</v>
      </c>
      <c r="B109" s="6" t="s">
        <v>578</v>
      </c>
      <c r="C109" s="7">
        <v>292669980.60000002</v>
      </c>
      <c r="D109" s="7">
        <v>80842728.019999996</v>
      </c>
    </row>
    <row r="110" spans="1:4" ht="25.5" hidden="1" outlineLevel="3" collapsed="1">
      <c r="A110" s="5" t="s">
        <v>114</v>
      </c>
      <c r="B110" s="6" t="s">
        <v>579</v>
      </c>
      <c r="C110" s="7">
        <v>18633600</v>
      </c>
      <c r="D110" s="7">
        <v>11526994.199999999</v>
      </c>
    </row>
    <row r="111" spans="1:4" ht="38.25" hidden="1" outlineLevel="4">
      <c r="A111" s="5" t="s">
        <v>116</v>
      </c>
      <c r="B111" s="6" t="s">
        <v>579</v>
      </c>
      <c r="C111" s="7">
        <v>18633600</v>
      </c>
      <c r="D111" s="7">
        <v>11526994.199999999</v>
      </c>
    </row>
    <row r="112" spans="1:4" ht="25.5" hidden="1" outlineLevel="3" collapsed="1">
      <c r="A112" s="5" t="s">
        <v>301</v>
      </c>
      <c r="B112" s="6" t="s">
        <v>580</v>
      </c>
      <c r="C112" s="7">
        <v>62348733.390000001</v>
      </c>
      <c r="D112" s="7">
        <v>16575057.25</v>
      </c>
    </row>
    <row r="113" spans="1:4" ht="38.25" hidden="1" outlineLevel="4">
      <c r="A113" s="5" t="s">
        <v>55</v>
      </c>
      <c r="B113" s="6" t="s">
        <v>580</v>
      </c>
      <c r="C113" s="7">
        <v>62348733.390000001</v>
      </c>
      <c r="D113" s="7">
        <v>16575057.25</v>
      </c>
    </row>
    <row r="114" spans="1:4" hidden="1" outlineLevel="2" collapsed="1">
      <c r="A114" s="5" t="s">
        <v>305</v>
      </c>
      <c r="B114" s="6" t="s">
        <v>306</v>
      </c>
      <c r="C114" s="7">
        <v>63011119.399999999</v>
      </c>
      <c r="D114" s="7">
        <v>49577443.280000001</v>
      </c>
    </row>
    <row r="115" spans="1:4" ht="38.25" hidden="1" outlineLevel="3">
      <c r="A115" s="5" t="s">
        <v>577</v>
      </c>
      <c r="B115" s="6" t="s">
        <v>581</v>
      </c>
      <c r="C115" s="7">
        <v>57990019.399999999</v>
      </c>
      <c r="D115" s="7">
        <v>44556733.399999999</v>
      </c>
    </row>
    <row r="116" spans="1:4" ht="38.25" hidden="1" outlineLevel="4">
      <c r="A116" s="5" t="s">
        <v>116</v>
      </c>
      <c r="B116" s="6" t="s">
        <v>581</v>
      </c>
      <c r="C116" s="7">
        <v>57990019.399999999</v>
      </c>
      <c r="D116" s="7">
        <v>44556733.399999999</v>
      </c>
    </row>
    <row r="117" spans="1:4" ht="25.5" hidden="1" outlineLevel="3" collapsed="1">
      <c r="A117" s="5" t="s">
        <v>117</v>
      </c>
      <c r="B117" s="6" t="s">
        <v>582</v>
      </c>
      <c r="C117" s="7">
        <v>5021100</v>
      </c>
      <c r="D117" s="7">
        <v>5020709.88</v>
      </c>
    </row>
    <row r="118" spans="1:4" ht="38.25" hidden="1" outlineLevel="4">
      <c r="A118" s="5" t="s">
        <v>55</v>
      </c>
      <c r="B118" s="6" t="s">
        <v>582</v>
      </c>
      <c r="C118" s="7">
        <v>5021100</v>
      </c>
      <c r="D118" s="7">
        <v>5020709.88</v>
      </c>
    </row>
    <row r="119" spans="1:4" hidden="1" outlineLevel="1" collapsed="1">
      <c r="A119" s="21" t="s">
        <v>308</v>
      </c>
      <c r="B119" s="22" t="s">
        <v>309</v>
      </c>
      <c r="C119" s="23">
        <v>236510200</v>
      </c>
      <c r="D119" s="23">
        <v>81858434.439999998</v>
      </c>
    </row>
    <row r="120" spans="1:4" ht="25.5" hidden="1" outlineLevel="2">
      <c r="A120" s="5" t="s">
        <v>310</v>
      </c>
      <c r="B120" s="6" t="s">
        <v>311</v>
      </c>
      <c r="C120" s="7">
        <v>741000</v>
      </c>
      <c r="D120" s="7">
        <v>369071.97</v>
      </c>
    </row>
    <row r="121" spans="1:4" ht="38.25" hidden="1" outlineLevel="3">
      <c r="A121" s="5" t="s">
        <v>583</v>
      </c>
      <c r="B121" s="6" t="s">
        <v>584</v>
      </c>
      <c r="C121" s="7">
        <v>741000</v>
      </c>
      <c r="D121" s="7">
        <v>369071.97</v>
      </c>
    </row>
    <row r="122" spans="1:4" ht="76.5" hidden="1" outlineLevel="4">
      <c r="A122" s="5" t="s">
        <v>64</v>
      </c>
      <c r="B122" s="6" t="s">
        <v>584</v>
      </c>
      <c r="C122" s="7">
        <v>699600</v>
      </c>
      <c r="D122" s="7">
        <v>369071.97</v>
      </c>
    </row>
    <row r="123" spans="1:4" ht="38.25" hidden="1" outlineLevel="4">
      <c r="A123" s="5" t="s">
        <v>55</v>
      </c>
      <c r="B123" s="6" t="s">
        <v>584</v>
      </c>
      <c r="C123" s="7">
        <v>41400</v>
      </c>
      <c r="D123" s="7">
        <v>0</v>
      </c>
    </row>
    <row r="124" spans="1:4" ht="38.25" hidden="1" outlineLevel="2" collapsed="1">
      <c r="A124" s="5" t="s">
        <v>323</v>
      </c>
      <c r="B124" s="6" t="s">
        <v>324</v>
      </c>
      <c r="C124" s="7">
        <v>235769200</v>
      </c>
      <c r="D124" s="7">
        <v>81489362.469999999</v>
      </c>
    </row>
    <row r="125" spans="1:4" ht="76.5" hidden="1" outlineLevel="3">
      <c r="A125" s="5" t="s">
        <v>585</v>
      </c>
      <c r="B125" s="6" t="s">
        <v>586</v>
      </c>
      <c r="C125" s="7">
        <v>191835800</v>
      </c>
      <c r="D125" s="7">
        <v>65198565.009999998</v>
      </c>
    </row>
    <row r="126" spans="1:4" ht="38.25" hidden="1" outlineLevel="4">
      <c r="A126" s="5" t="s">
        <v>116</v>
      </c>
      <c r="B126" s="6" t="s">
        <v>586</v>
      </c>
      <c r="C126" s="7">
        <v>191835800</v>
      </c>
      <c r="D126" s="7">
        <v>65198565.009999998</v>
      </c>
    </row>
    <row r="127" spans="1:4" ht="63.75" hidden="1" outlineLevel="3" collapsed="1">
      <c r="A127" s="5" t="s">
        <v>587</v>
      </c>
      <c r="B127" s="6" t="s">
        <v>588</v>
      </c>
      <c r="C127" s="7">
        <v>43933400</v>
      </c>
      <c r="D127" s="7">
        <v>16290797.460000001</v>
      </c>
    </row>
    <row r="128" spans="1:4" ht="38.25" hidden="1" outlineLevel="4">
      <c r="A128" s="5" t="s">
        <v>116</v>
      </c>
      <c r="B128" s="6" t="s">
        <v>588</v>
      </c>
      <c r="C128" s="7">
        <v>43933400</v>
      </c>
      <c r="D128" s="7">
        <v>16290797.460000001</v>
      </c>
    </row>
    <row r="129" spans="1:4" ht="25.5" hidden="1" outlineLevel="1" collapsed="1">
      <c r="A129" s="21" t="s">
        <v>49</v>
      </c>
      <c r="B129" s="22" t="s">
        <v>50</v>
      </c>
      <c r="C129" s="23">
        <f>46964609-36057217</f>
        <v>10907392</v>
      </c>
      <c r="D129" s="23">
        <f>23573172.47-18736708.69</f>
        <v>4836463.7799999975</v>
      </c>
    </row>
    <row r="130" spans="1:4" ht="25.5" hidden="1" outlineLevel="2">
      <c r="A130" s="5" t="s">
        <v>327</v>
      </c>
      <c r="B130" s="6" t="s">
        <v>328</v>
      </c>
      <c r="C130" s="7">
        <v>2553700</v>
      </c>
      <c r="D130" s="7">
        <v>495560.87</v>
      </c>
    </row>
    <row r="131" spans="1:4" ht="25.5" hidden="1" outlineLevel="3">
      <c r="A131" s="5" t="s">
        <v>540</v>
      </c>
      <c r="B131" s="6" t="s">
        <v>589</v>
      </c>
      <c r="C131" s="7">
        <v>369000</v>
      </c>
      <c r="D131" s="7">
        <v>369000</v>
      </c>
    </row>
    <row r="132" spans="1:4" ht="38.25" hidden="1" outlineLevel="4">
      <c r="A132" s="5" t="s">
        <v>13</v>
      </c>
      <c r="B132" s="6" t="s">
        <v>589</v>
      </c>
      <c r="C132" s="7">
        <v>369000</v>
      </c>
      <c r="D132" s="7">
        <v>369000</v>
      </c>
    </row>
    <row r="133" spans="1:4" ht="38.25" hidden="1" outlineLevel="3" collapsed="1">
      <c r="A133" s="5" t="s">
        <v>590</v>
      </c>
      <c r="B133" s="6" t="s">
        <v>591</v>
      </c>
      <c r="C133" s="7">
        <v>2133300</v>
      </c>
      <c r="D133" s="7">
        <v>126560.87</v>
      </c>
    </row>
    <row r="134" spans="1:4" ht="38.25" hidden="1" outlineLevel="4">
      <c r="A134" s="5" t="s">
        <v>13</v>
      </c>
      <c r="B134" s="6" t="s">
        <v>591</v>
      </c>
      <c r="C134" s="7">
        <v>2133300</v>
      </c>
      <c r="D134" s="7">
        <v>126560.87</v>
      </c>
    </row>
    <row r="135" spans="1:4" ht="89.25" hidden="1" outlineLevel="3" collapsed="1">
      <c r="A135" s="5" t="s">
        <v>592</v>
      </c>
      <c r="B135" s="6" t="s">
        <v>593</v>
      </c>
      <c r="C135" s="7">
        <v>51400</v>
      </c>
      <c r="D135" s="7">
        <v>0</v>
      </c>
    </row>
    <row r="136" spans="1:4" ht="38.25" hidden="1" outlineLevel="4">
      <c r="A136" s="5" t="s">
        <v>13</v>
      </c>
      <c r="B136" s="6" t="s">
        <v>593</v>
      </c>
      <c r="C136" s="7">
        <v>51400</v>
      </c>
      <c r="D136" s="7">
        <v>0</v>
      </c>
    </row>
    <row r="137" spans="1:4" hidden="1" outlineLevel="2" collapsed="1">
      <c r="A137" s="5" t="s">
        <v>51</v>
      </c>
      <c r="B137" s="6" t="s">
        <v>52</v>
      </c>
      <c r="C137" s="7">
        <v>8353692</v>
      </c>
      <c r="D137" s="7">
        <v>4340902.91</v>
      </c>
    </row>
    <row r="138" spans="1:4" ht="51" hidden="1" outlineLevel="3">
      <c r="A138" s="5" t="s">
        <v>53</v>
      </c>
      <c r="B138" s="6" t="s">
        <v>54</v>
      </c>
      <c r="C138" s="7">
        <v>8353692</v>
      </c>
      <c r="D138" s="7">
        <v>4340902.91</v>
      </c>
    </row>
    <row r="139" spans="1:4" ht="38.25" hidden="1" outlineLevel="4">
      <c r="A139" s="5" t="s">
        <v>55</v>
      </c>
      <c r="B139" s="6" t="s">
        <v>54</v>
      </c>
      <c r="C139" s="7">
        <v>8353692</v>
      </c>
      <c r="D139" s="7">
        <v>4340902.91</v>
      </c>
    </row>
    <row r="140" spans="1:4" ht="25.5" hidden="1" outlineLevel="1" collapsed="1">
      <c r="A140" s="21" t="s">
        <v>347</v>
      </c>
      <c r="B140" s="22" t="s">
        <v>348</v>
      </c>
      <c r="C140" s="23">
        <v>55886000</v>
      </c>
      <c r="D140" s="23">
        <v>3372852.77</v>
      </c>
    </row>
    <row r="141" spans="1:4" ht="25.5" hidden="1" outlineLevel="2">
      <c r="A141" s="5" t="s">
        <v>360</v>
      </c>
      <c r="B141" s="6" t="s">
        <v>361</v>
      </c>
      <c r="C141" s="7">
        <v>145886000</v>
      </c>
      <c r="D141" s="7">
        <f>3372852.77+26865000</f>
        <v>30237852.77</v>
      </c>
    </row>
    <row r="142" spans="1:4" ht="63.75" hidden="1" outlineLevel="3">
      <c r="A142" s="5" t="s">
        <v>364</v>
      </c>
      <c r="B142" s="6" t="s">
        <v>594</v>
      </c>
      <c r="C142" s="7">
        <v>51926000</v>
      </c>
      <c r="D142" s="7">
        <v>3372852.77</v>
      </c>
    </row>
    <row r="143" spans="1:4" ht="38.25" hidden="1" outlineLevel="4">
      <c r="A143" s="5" t="s">
        <v>55</v>
      </c>
      <c r="B143" s="6" t="s">
        <v>594</v>
      </c>
      <c r="C143" s="7">
        <v>50000000</v>
      </c>
      <c r="D143" s="7">
        <v>3372852.77</v>
      </c>
    </row>
    <row r="144" spans="1:4" ht="38.25" hidden="1" outlineLevel="4">
      <c r="A144" s="5" t="s">
        <v>13</v>
      </c>
      <c r="B144" s="6" t="s">
        <v>594</v>
      </c>
      <c r="C144" s="7">
        <v>1926000</v>
      </c>
      <c r="D144" s="7">
        <v>0</v>
      </c>
    </row>
    <row r="145" spans="1:4" ht="38.25" hidden="1" outlineLevel="3" collapsed="1">
      <c r="A145" s="5" t="s">
        <v>303</v>
      </c>
      <c r="B145" s="6" t="s">
        <v>595</v>
      </c>
      <c r="C145" s="7">
        <v>3960000</v>
      </c>
      <c r="D145" s="7">
        <v>0</v>
      </c>
    </row>
    <row r="146" spans="1:4" ht="38.25" hidden="1" outlineLevel="4">
      <c r="A146" s="5" t="s">
        <v>116</v>
      </c>
      <c r="B146" s="6" t="s">
        <v>595</v>
      </c>
      <c r="C146" s="7">
        <v>3960000</v>
      </c>
      <c r="D146" s="7">
        <v>0</v>
      </c>
    </row>
    <row r="147" spans="1:4" ht="25.5" hidden="1" outlineLevel="4">
      <c r="A147" s="5" t="s">
        <v>596</v>
      </c>
      <c r="B147" s="19" t="s">
        <v>597</v>
      </c>
      <c r="C147" s="7">
        <v>90000000</v>
      </c>
      <c r="D147" s="7">
        <v>26865000</v>
      </c>
    </row>
    <row r="148" spans="1:4" ht="51" hidden="1" outlineLevel="4">
      <c r="A148" s="5" t="s">
        <v>598</v>
      </c>
      <c r="B148" s="19" t="s">
        <v>599</v>
      </c>
      <c r="C148" s="7">
        <v>90000000</v>
      </c>
      <c r="D148" s="7">
        <v>26865000</v>
      </c>
    </row>
    <row r="149" spans="1:4" ht="38.25" hidden="1" outlineLevel="4">
      <c r="A149" s="5" t="s">
        <v>13</v>
      </c>
      <c r="B149" s="19" t="s">
        <v>599</v>
      </c>
      <c r="C149" s="7">
        <v>90000000</v>
      </c>
      <c r="D149" s="7">
        <v>26865000</v>
      </c>
    </row>
    <row r="150" spans="1:4" ht="51" collapsed="1">
      <c r="A150" s="8" t="s">
        <v>367</v>
      </c>
      <c r="B150" s="9" t="s">
        <v>368</v>
      </c>
      <c r="C150" s="10">
        <v>1682400</v>
      </c>
      <c r="D150" s="10">
        <v>0</v>
      </c>
    </row>
    <row r="151" spans="1:4" hidden="1" outlineLevel="2">
      <c r="A151" s="5" t="s">
        <v>369</v>
      </c>
      <c r="B151" s="6" t="s">
        <v>370</v>
      </c>
      <c r="C151" s="7">
        <v>1682400</v>
      </c>
      <c r="D151" s="7">
        <v>0</v>
      </c>
    </row>
    <row r="152" spans="1:4" ht="63.75" hidden="1" outlineLevel="3">
      <c r="A152" s="5" t="s">
        <v>600</v>
      </c>
      <c r="B152" s="6" t="s">
        <v>601</v>
      </c>
      <c r="C152" s="7">
        <v>1682400</v>
      </c>
      <c r="D152" s="7">
        <v>0</v>
      </c>
    </row>
    <row r="153" spans="1:4" ht="38.25" hidden="1" outlineLevel="4">
      <c r="A153" s="5" t="s">
        <v>55</v>
      </c>
      <c r="B153" s="6" t="s">
        <v>601</v>
      </c>
      <c r="C153" s="7">
        <v>1682400</v>
      </c>
      <c r="D153" s="7">
        <v>0</v>
      </c>
    </row>
    <row r="154" spans="1:4" ht="38.25" collapsed="1">
      <c r="A154" s="8" t="s">
        <v>56</v>
      </c>
      <c r="B154" s="9" t="s">
        <v>57</v>
      </c>
      <c r="C154" s="10">
        <v>7326900</v>
      </c>
      <c r="D154" s="10">
        <v>2967581.55</v>
      </c>
    </row>
    <row r="155" spans="1:4" hidden="1" outlineLevel="1">
      <c r="A155" s="21" t="s">
        <v>384</v>
      </c>
      <c r="B155" s="22" t="s">
        <v>385</v>
      </c>
      <c r="C155" s="23">
        <v>7218900</v>
      </c>
      <c r="D155" s="23">
        <v>2859581.55</v>
      </c>
    </row>
    <row r="156" spans="1:4" ht="51" hidden="1" outlineLevel="2">
      <c r="A156" s="5" t="s">
        <v>386</v>
      </c>
      <c r="B156" s="6" t="s">
        <v>387</v>
      </c>
      <c r="C156" s="7">
        <v>7218900</v>
      </c>
      <c r="D156" s="7">
        <v>2859581.55</v>
      </c>
    </row>
    <row r="157" spans="1:4" ht="76.5" hidden="1" outlineLevel="3">
      <c r="A157" s="5" t="s">
        <v>602</v>
      </c>
      <c r="B157" s="6" t="s">
        <v>603</v>
      </c>
      <c r="C157" s="7">
        <v>7218900</v>
      </c>
      <c r="D157" s="7">
        <v>2859581.55</v>
      </c>
    </row>
    <row r="158" spans="1:4" ht="76.5" hidden="1" outlineLevel="4">
      <c r="A158" s="5" t="s">
        <v>64</v>
      </c>
      <c r="B158" s="6" t="s">
        <v>603</v>
      </c>
      <c r="C158" s="7">
        <v>4834700</v>
      </c>
      <c r="D158" s="7">
        <v>2332404.37</v>
      </c>
    </row>
    <row r="159" spans="1:4" ht="38.25" hidden="1" outlineLevel="4">
      <c r="A159" s="5" t="s">
        <v>55</v>
      </c>
      <c r="B159" s="6" t="s">
        <v>603</v>
      </c>
      <c r="C159" s="7">
        <v>2384200</v>
      </c>
      <c r="D159" s="7">
        <v>527177.18000000005</v>
      </c>
    </row>
    <row r="160" spans="1:4" ht="25.5" hidden="1" outlineLevel="1" collapsed="1">
      <c r="A160" s="21" t="s">
        <v>402</v>
      </c>
      <c r="B160" s="22" t="s">
        <v>403</v>
      </c>
      <c r="C160" s="23">
        <v>108000</v>
      </c>
      <c r="D160" s="23">
        <v>108000</v>
      </c>
    </row>
    <row r="161" spans="1:4" ht="51" hidden="1" outlineLevel="2">
      <c r="A161" s="5" t="s">
        <v>604</v>
      </c>
      <c r="B161" s="6" t="s">
        <v>605</v>
      </c>
      <c r="C161" s="7">
        <v>108000</v>
      </c>
      <c r="D161" s="7">
        <v>108000</v>
      </c>
    </row>
    <row r="162" spans="1:4" ht="25.5" hidden="1" outlineLevel="3">
      <c r="A162" s="5" t="s">
        <v>606</v>
      </c>
      <c r="B162" s="6" t="s">
        <v>607</v>
      </c>
      <c r="C162" s="7">
        <v>108000</v>
      </c>
      <c r="D162" s="7">
        <v>108000</v>
      </c>
    </row>
    <row r="163" spans="1:4" ht="38.25" hidden="1" outlineLevel="4">
      <c r="A163" s="5" t="s">
        <v>55</v>
      </c>
      <c r="B163" s="6" t="s">
        <v>607</v>
      </c>
      <c r="C163" s="7">
        <v>108000</v>
      </c>
      <c r="D163" s="7">
        <v>108000</v>
      </c>
    </row>
    <row r="164" spans="1:4" ht="38.25" collapsed="1">
      <c r="A164" s="8" t="s">
        <v>461</v>
      </c>
      <c r="B164" s="9" t="s">
        <v>462</v>
      </c>
      <c r="C164" s="10">
        <v>394700</v>
      </c>
      <c r="D164" s="10">
        <v>0</v>
      </c>
    </row>
    <row r="165" spans="1:4" ht="25.5" hidden="1" outlineLevel="1">
      <c r="A165" s="21" t="s">
        <v>479</v>
      </c>
      <c r="B165" s="22" t="s">
        <v>480</v>
      </c>
      <c r="C165" s="23">
        <v>394700</v>
      </c>
      <c r="D165" s="23">
        <v>0</v>
      </c>
    </row>
    <row r="166" spans="1:4" ht="38.25" hidden="1" outlineLevel="2">
      <c r="A166" s="5" t="s">
        <v>485</v>
      </c>
      <c r="B166" s="6" t="s">
        <v>486</v>
      </c>
      <c r="C166" s="7">
        <v>394700</v>
      </c>
      <c r="D166" s="7">
        <v>0</v>
      </c>
    </row>
    <row r="167" spans="1:4" ht="76.5" hidden="1" outlineLevel="3">
      <c r="A167" s="5" t="s">
        <v>489</v>
      </c>
      <c r="B167" s="6" t="s">
        <v>608</v>
      </c>
      <c r="C167" s="7">
        <v>32400</v>
      </c>
      <c r="D167" s="7">
        <v>0</v>
      </c>
    </row>
    <row r="168" spans="1:4" ht="38.25" hidden="1" outlineLevel="4">
      <c r="A168" s="5" t="s">
        <v>55</v>
      </c>
      <c r="B168" s="6" t="s">
        <v>608</v>
      </c>
      <c r="C168" s="7">
        <v>32400</v>
      </c>
      <c r="D168" s="7">
        <v>0</v>
      </c>
    </row>
    <row r="169" spans="1:4" ht="25.5" hidden="1" outlineLevel="3" collapsed="1">
      <c r="A169" s="5" t="s">
        <v>494</v>
      </c>
      <c r="B169" s="6" t="s">
        <v>609</v>
      </c>
      <c r="C169" s="7">
        <v>362300</v>
      </c>
      <c r="D169" s="7">
        <v>0</v>
      </c>
    </row>
    <row r="170" spans="1:4" ht="38.25" hidden="1" outlineLevel="4">
      <c r="A170" s="5" t="s">
        <v>55</v>
      </c>
      <c r="B170" s="6" t="s">
        <v>609</v>
      </c>
      <c r="C170" s="7">
        <v>362300</v>
      </c>
      <c r="D170" s="7">
        <v>0</v>
      </c>
    </row>
    <row r="171" spans="1:4" ht="38.25" collapsed="1">
      <c r="A171" s="8" t="s">
        <v>65</v>
      </c>
      <c r="B171" s="9" t="s">
        <v>66</v>
      </c>
      <c r="C171" s="10">
        <f>C172</f>
        <v>1269851.95</v>
      </c>
      <c r="D171" s="10">
        <f>D172</f>
        <v>231472.95</v>
      </c>
    </row>
    <row r="172" spans="1:4" ht="25.5" hidden="1" outlineLevel="2">
      <c r="A172" s="5" t="s">
        <v>67</v>
      </c>
      <c r="B172" s="6" t="s">
        <v>68</v>
      </c>
      <c r="C172" s="7">
        <v>1269851.95</v>
      </c>
      <c r="D172" s="7">
        <f>D173</f>
        <v>231472.95</v>
      </c>
    </row>
    <row r="173" spans="1:4" ht="38.25" hidden="1" outlineLevel="3">
      <c r="A173" s="5" t="s">
        <v>69</v>
      </c>
      <c r="B173" s="6" t="s">
        <v>70</v>
      </c>
      <c r="C173" s="7">
        <f>C174+C175</f>
        <v>1269851.9500000002</v>
      </c>
      <c r="D173" s="7">
        <f>D174+D175</f>
        <v>231472.95</v>
      </c>
    </row>
    <row r="174" spans="1:4" ht="38.25" hidden="1" outlineLevel="4">
      <c r="A174" s="5" t="s">
        <v>55</v>
      </c>
      <c r="B174" s="6" t="s">
        <v>70</v>
      </c>
      <c r="C174" s="7">
        <v>802892.05</v>
      </c>
      <c r="D174" s="7">
        <v>180957.69</v>
      </c>
    </row>
    <row r="175" spans="1:4" ht="38.25" hidden="1" outlineLevel="4">
      <c r="A175" s="5" t="s">
        <v>13</v>
      </c>
      <c r="B175" s="6" t="s">
        <v>70</v>
      </c>
      <c r="C175" s="7">
        <v>466959.9</v>
      </c>
      <c r="D175" s="7">
        <v>50515.26</v>
      </c>
    </row>
    <row r="176" spans="1:4" ht="12.75" customHeight="1" collapsed="1">
      <c r="A176" s="40" t="s">
        <v>71</v>
      </c>
      <c r="B176" s="41"/>
      <c r="C176" s="20">
        <v>1937874689.3900001</v>
      </c>
      <c r="D176" s="20">
        <v>979956181.55999994</v>
      </c>
    </row>
    <row r="177" spans="1:4" ht="12.75" customHeight="1">
      <c r="A177" s="2"/>
      <c r="B177" s="2"/>
      <c r="C177" s="2"/>
      <c r="D177" s="2"/>
    </row>
    <row r="178" spans="1:4" ht="15.2" customHeight="1">
      <c r="A178" s="34"/>
      <c r="B178" s="35"/>
      <c r="C178" s="35"/>
      <c r="D178" s="18"/>
    </row>
  </sheetData>
  <mergeCells count="11">
    <mergeCell ref="D6:D7"/>
    <mergeCell ref="A176:B176"/>
    <mergeCell ref="A178:C178"/>
    <mergeCell ref="C6:C7"/>
    <mergeCell ref="A1:C1"/>
    <mergeCell ref="A2:C2"/>
    <mergeCell ref="A3:D3"/>
    <mergeCell ref="A4:D4"/>
    <mergeCell ref="A5:D5"/>
    <mergeCell ref="A6:A7"/>
    <mergeCell ref="B6:B7"/>
  </mergeCells>
  <pageMargins left="0.59055118110236227" right="0.59055118110236227" top="0.59055118110236227" bottom="0.59055118110236227" header="0.39370078740157483" footer="0.39370078740157483"/>
  <pageSetup paperSize="9" fitToHeight="200" orientation="portrait" r:id="rId1"/>
  <headerFooter>
    <evenHeader>&amp;RРаспечатано: &amp;D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64"/>
  <sheetViews>
    <sheetView showGridLines="0" zoomScaleSheetLayoutView="100" workbookViewId="0">
      <pane ySplit="5" topLeftCell="A6" activePane="bottomLeft" state="frozen"/>
      <selection pane="bottomLeft" activeCell="A465" sqref="A465"/>
    </sheetView>
  </sheetViews>
  <sheetFormatPr defaultRowHeight="15" outlineLevelRow="4"/>
  <cols>
    <col min="1" max="1" width="40" style="13" customWidth="1"/>
    <col min="2" max="2" width="10.7109375" style="13" customWidth="1"/>
    <col min="3" max="3" width="14.7109375" style="13" customWidth="1"/>
    <col min="4" max="4" width="11.7109375" style="13" customWidth="1"/>
    <col min="5" max="16384" width="9.140625" style="13"/>
  </cols>
  <sheetData>
    <row r="1" spans="1:4" ht="15.95" customHeight="1">
      <c r="A1" s="44" t="s">
        <v>73</v>
      </c>
      <c r="B1" s="45"/>
      <c r="C1" s="45"/>
      <c r="D1" s="45"/>
    </row>
    <row r="2" spans="1:4" ht="15.75" customHeight="1">
      <c r="A2" s="46" t="s">
        <v>527</v>
      </c>
      <c r="B2" s="47"/>
      <c r="C2" s="47"/>
      <c r="D2" s="47"/>
    </row>
    <row r="3" spans="1:4" ht="12.75" customHeight="1">
      <c r="A3" s="48" t="s">
        <v>0</v>
      </c>
      <c r="B3" s="49"/>
      <c r="C3" s="49"/>
      <c r="D3" s="49"/>
    </row>
    <row r="4" spans="1:4" ht="38.25" customHeight="1">
      <c r="A4" s="50" t="s">
        <v>1</v>
      </c>
      <c r="B4" s="50" t="s">
        <v>2</v>
      </c>
      <c r="C4" s="50" t="s">
        <v>3</v>
      </c>
      <c r="D4" s="50" t="s">
        <v>4</v>
      </c>
    </row>
    <row r="5" spans="1:4">
      <c r="A5" s="51"/>
      <c r="B5" s="51"/>
      <c r="C5" s="51"/>
      <c r="D5" s="51"/>
    </row>
    <row r="6" spans="1:4" ht="38.25">
      <c r="A6" s="8" t="s">
        <v>5</v>
      </c>
      <c r="B6" s="9" t="s">
        <v>6</v>
      </c>
      <c r="C6" s="10">
        <f>356046556.41-59148400-4200000</f>
        <v>292698156.41000003</v>
      </c>
      <c r="D6" s="10">
        <f>197839769.25-24829978.82-4200000</f>
        <v>168809790.43000001</v>
      </c>
    </row>
    <row r="7" spans="1:4" ht="25.5" hidden="1" outlineLevel="1">
      <c r="A7" s="14" t="s">
        <v>74</v>
      </c>
      <c r="B7" s="15" t="s">
        <v>75</v>
      </c>
      <c r="C7" s="16">
        <v>90326740</v>
      </c>
      <c r="D7" s="16">
        <v>55453082.240000002</v>
      </c>
    </row>
    <row r="8" spans="1:4" ht="51" hidden="1" outlineLevel="2">
      <c r="A8" s="14" t="s">
        <v>76</v>
      </c>
      <c r="B8" s="15" t="s">
        <v>77</v>
      </c>
      <c r="C8" s="16">
        <v>58125740</v>
      </c>
      <c r="D8" s="16">
        <v>38270006.490000002</v>
      </c>
    </row>
    <row r="9" spans="1:4" ht="25.5" hidden="1" outlineLevel="3">
      <c r="A9" s="14" t="s">
        <v>78</v>
      </c>
      <c r="B9" s="15" t="s">
        <v>79</v>
      </c>
      <c r="C9" s="16">
        <v>1222000</v>
      </c>
      <c r="D9" s="16">
        <v>1216046</v>
      </c>
    </row>
    <row r="10" spans="1:4" ht="38.25" hidden="1" outlineLevel="4">
      <c r="A10" s="14" t="s">
        <v>13</v>
      </c>
      <c r="B10" s="15" t="s">
        <v>79</v>
      </c>
      <c r="C10" s="16">
        <v>1222000</v>
      </c>
      <c r="D10" s="16">
        <v>1216046</v>
      </c>
    </row>
    <row r="11" spans="1:4" hidden="1" outlineLevel="3">
      <c r="A11" s="14" t="s">
        <v>80</v>
      </c>
      <c r="B11" s="15" t="s">
        <v>81</v>
      </c>
      <c r="C11" s="16">
        <v>2648900</v>
      </c>
      <c r="D11" s="16">
        <v>2646260.4900000002</v>
      </c>
    </row>
    <row r="12" spans="1:4" ht="38.25" hidden="1" outlineLevel="4">
      <c r="A12" s="14" t="s">
        <v>13</v>
      </c>
      <c r="B12" s="15" t="s">
        <v>81</v>
      </c>
      <c r="C12" s="16">
        <v>2648900</v>
      </c>
      <c r="D12" s="16">
        <v>2646260.4900000002</v>
      </c>
    </row>
    <row r="13" spans="1:4" ht="63.75" hidden="1" outlineLevel="3">
      <c r="A13" s="14" t="s">
        <v>82</v>
      </c>
      <c r="B13" s="15" t="s">
        <v>83</v>
      </c>
      <c r="C13" s="16">
        <v>54254840</v>
      </c>
      <c r="D13" s="16">
        <v>34407700</v>
      </c>
    </row>
    <row r="14" spans="1:4" ht="38.25" hidden="1" outlineLevel="4">
      <c r="A14" s="14" t="s">
        <v>13</v>
      </c>
      <c r="B14" s="15" t="s">
        <v>83</v>
      </c>
      <c r="C14" s="16">
        <v>54254840</v>
      </c>
      <c r="D14" s="16">
        <v>34407700</v>
      </c>
    </row>
    <row r="15" spans="1:4" ht="25.5" hidden="1" outlineLevel="2">
      <c r="A15" s="14" t="s">
        <v>84</v>
      </c>
      <c r="B15" s="15" t="s">
        <v>85</v>
      </c>
      <c r="C15" s="16">
        <v>2100</v>
      </c>
      <c r="D15" s="16">
        <v>2075.75</v>
      </c>
    </row>
    <row r="16" spans="1:4" ht="127.5" hidden="1" outlineLevel="3">
      <c r="A16" s="14" t="s">
        <v>86</v>
      </c>
      <c r="B16" s="15" t="s">
        <v>87</v>
      </c>
      <c r="C16" s="16">
        <v>2100</v>
      </c>
      <c r="D16" s="16">
        <v>2075.75</v>
      </c>
    </row>
    <row r="17" spans="1:4" ht="38.25" hidden="1" outlineLevel="4">
      <c r="A17" s="14" t="s">
        <v>13</v>
      </c>
      <c r="B17" s="15" t="s">
        <v>87</v>
      </c>
      <c r="C17" s="16">
        <v>2100</v>
      </c>
      <c r="D17" s="16">
        <v>2075.75</v>
      </c>
    </row>
    <row r="18" spans="1:4" ht="89.25" hidden="1" outlineLevel="2">
      <c r="A18" s="14" t="s">
        <v>88</v>
      </c>
      <c r="B18" s="15" t="s">
        <v>89</v>
      </c>
      <c r="C18" s="16">
        <v>32098900</v>
      </c>
      <c r="D18" s="16">
        <v>17181000</v>
      </c>
    </row>
    <row r="19" spans="1:4" ht="63.75" hidden="1" outlineLevel="3">
      <c r="A19" s="14" t="s">
        <v>82</v>
      </c>
      <c r="B19" s="15" t="s">
        <v>90</v>
      </c>
      <c r="C19" s="16">
        <v>32098900</v>
      </c>
      <c r="D19" s="16">
        <v>17181000</v>
      </c>
    </row>
    <row r="20" spans="1:4" ht="38.25" hidden="1" outlineLevel="4">
      <c r="A20" s="14" t="s">
        <v>13</v>
      </c>
      <c r="B20" s="15" t="s">
        <v>90</v>
      </c>
      <c r="C20" s="16">
        <v>32098900</v>
      </c>
      <c r="D20" s="16">
        <v>17181000</v>
      </c>
    </row>
    <row r="21" spans="1:4" ht="63.75" hidden="1" outlineLevel="2">
      <c r="A21" s="14" t="s">
        <v>91</v>
      </c>
      <c r="B21" s="15" t="s">
        <v>92</v>
      </c>
      <c r="C21" s="16">
        <v>100000</v>
      </c>
      <c r="D21" s="16">
        <v>0</v>
      </c>
    </row>
    <row r="22" spans="1:4" ht="38.25" hidden="1" outlineLevel="3">
      <c r="A22" s="14" t="s">
        <v>93</v>
      </c>
      <c r="B22" s="15" t="s">
        <v>94</v>
      </c>
      <c r="C22" s="16">
        <v>100000</v>
      </c>
      <c r="D22" s="16">
        <v>0</v>
      </c>
    </row>
    <row r="23" spans="1:4" ht="38.25" hidden="1" outlineLevel="4">
      <c r="A23" s="14" t="s">
        <v>13</v>
      </c>
      <c r="B23" s="15" t="s">
        <v>94</v>
      </c>
      <c r="C23" s="16">
        <v>100000</v>
      </c>
      <c r="D23" s="16">
        <v>0</v>
      </c>
    </row>
    <row r="24" spans="1:4" ht="25.5" hidden="1" outlineLevel="1">
      <c r="A24" s="14" t="s">
        <v>7</v>
      </c>
      <c r="B24" s="15" t="s">
        <v>8</v>
      </c>
      <c r="C24" s="16">
        <f>127415210.21-59148400</f>
        <v>68266810.209999993</v>
      </c>
      <c r="D24" s="16">
        <f>63469256.53-24829978.82</f>
        <v>38639277.710000001</v>
      </c>
    </row>
    <row r="25" spans="1:4" ht="51" hidden="1" outlineLevel="2">
      <c r="A25" s="14" t="s">
        <v>9</v>
      </c>
      <c r="B25" s="15" t="s">
        <v>10</v>
      </c>
      <c r="C25" s="16">
        <v>56071009.560000002</v>
      </c>
      <c r="D25" s="16">
        <v>37157262</v>
      </c>
    </row>
    <row r="26" spans="1:4" ht="25.5" hidden="1" outlineLevel="3">
      <c r="A26" s="14" t="s">
        <v>78</v>
      </c>
      <c r="B26" s="15" t="s">
        <v>95</v>
      </c>
      <c r="C26" s="16">
        <v>95000</v>
      </c>
      <c r="D26" s="16">
        <v>91480</v>
      </c>
    </row>
    <row r="27" spans="1:4" ht="38.25" hidden="1" outlineLevel="4">
      <c r="A27" s="14" t="s">
        <v>13</v>
      </c>
      <c r="B27" s="15" t="s">
        <v>95</v>
      </c>
      <c r="C27" s="16">
        <v>95000</v>
      </c>
      <c r="D27" s="16">
        <v>91480</v>
      </c>
    </row>
    <row r="28" spans="1:4" hidden="1" outlineLevel="3">
      <c r="A28" s="14" t="s">
        <v>80</v>
      </c>
      <c r="B28" s="15" t="s">
        <v>96</v>
      </c>
      <c r="C28" s="16">
        <v>2693398</v>
      </c>
      <c r="D28" s="16">
        <v>2690782</v>
      </c>
    </row>
    <row r="29" spans="1:4" ht="38.25" hidden="1" outlineLevel="4">
      <c r="A29" s="14" t="s">
        <v>13</v>
      </c>
      <c r="B29" s="15" t="s">
        <v>96</v>
      </c>
      <c r="C29" s="16">
        <v>2693398</v>
      </c>
      <c r="D29" s="16">
        <v>2690782</v>
      </c>
    </row>
    <row r="30" spans="1:4" ht="38.25" hidden="1" outlineLevel="3">
      <c r="A30" s="14" t="s">
        <v>97</v>
      </c>
      <c r="B30" s="15" t="s">
        <v>98</v>
      </c>
      <c r="C30" s="16">
        <v>3386226.6</v>
      </c>
      <c r="D30" s="16">
        <v>0</v>
      </c>
    </row>
    <row r="31" spans="1:4" ht="38.25" hidden="1" outlineLevel="4">
      <c r="A31" s="14" t="s">
        <v>13</v>
      </c>
      <c r="B31" s="15" t="s">
        <v>98</v>
      </c>
      <c r="C31" s="16">
        <v>3386226.6</v>
      </c>
      <c r="D31" s="16">
        <v>0</v>
      </c>
    </row>
    <row r="32" spans="1:4" ht="63.75" hidden="1" outlineLevel="3">
      <c r="A32" s="14" t="s">
        <v>82</v>
      </c>
      <c r="B32" s="15" t="s">
        <v>99</v>
      </c>
      <c r="C32" s="16">
        <v>49896384.960000001</v>
      </c>
      <c r="D32" s="16">
        <v>34375000</v>
      </c>
    </row>
    <row r="33" spans="1:4" ht="38.25" hidden="1" outlineLevel="4">
      <c r="A33" s="14" t="s">
        <v>13</v>
      </c>
      <c r="B33" s="15" t="s">
        <v>99</v>
      </c>
      <c r="C33" s="16">
        <v>49896384.960000001</v>
      </c>
      <c r="D33" s="16">
        <v>34375000</v>
      </c>
    </row>
    <row r="34" spans="1:4" ht="38.25" hidden="1" outlineLevel="2">
      <c r="A34" s="14" t="s">
        <v>100</v>
      </c>
      <c r="B34" s="15" t="s">
        <v>101</v>
      </c>
      <c r="C34" s="16">
        <v>1417660</v>
      </c>
      <c r="D34" s="16">
        <v>0</v>
      </c>
    </row>
    <row r="35" spans="1:4" ht="25.5" hidden="1" outlineLevel="3">
      <c r="A35" s="14" t="s">
        <v>102</v>
      </c>
      <c r="B35" s="15" t="s">
        <v>103</v>
      </c>
      <c r="C35" s="16">
        <v>1417660</v>
      </c>
      <c r="D35" s="16">
        <v>0</v>
      </c>
    </row>
    <row r="36" spans="1:4" ht="38.25" hidden="1" outlineLevel="4">
      <c r="A36" s="14" t="s">
        <v>55</v>
      </c>
      <c r="B36" s="15" t="s">
        <v>103</v>
      </c>
      <c r="C36" s="16">
        <v>1417660</v>
      </c>
      <c r="D36" s="16">
        <v>0</v>
      </c>
    </row>
    <row r="37" spans="1:4" hidden="1" outlineLevel="2">
      <c r="A37" s="14" t="s">
        <v>14</v>
      </c>
      <c r="B37" s="15" t="s">
        <v>15</v>
      </c>
      <c r="C37" s="16">
        <f>69702895.44-59148400</f>
        <v>10554495.439999998</v>
      </c>
      <c r="D37" s="16">
        <f>26311924.53-24829978.82</f>
        <v>1481945.7100000009</v>
      </c>
    </row>
    <row r="38" spans="1:4" ht="89.25" hidden="1" outlineLevel="3">
      <c r="A38" s="14" t="s">
        <v>104</v>
      </c>
      <c r="B38" s="15" t="s">
        <v>105</v>
      </c>
      <c r="C38" s="16">
        <v>7213971</v>
      </c>
      <c r="D38" s="16">
        <v>1340000</v>
      </c>
    </row>
    <row r="39" spans="1:4" ht="38.25" hidden="1" outlineLevel="4">
      <c r="A39" s="14" t="s">
        <v>13</v>
      </c>
      <c r="B39" s="15" t="s">
        <v>105</v>
      </c>
      <c r="C39" s="16">
        <v>7213971</v>
      </c>
      <c r="D39" s="16">
        <v>1340000</v>
      </c>
    </row>
    <row r="40" spans="1:4" ht="76.5" hidden="1" outlineLevel="3">
      <c r="A40" s="14" t="s">
        <v>16</v>
      </c>
      <c r="B40" s="15" t="s">
        <v>106</v>
      </c>
      <c r="C40" s="16">
        <v>3018595.44</v>
      </c>
      <c r="D40" s="16">
        <v>0</v>
      </c>
    </row>
    <row r="41" spans="1:4" ht="38.25" hidden="1" outlineLevel="4">
      <c r="A41" s="14" t="s">
        <v>13</v>
      </c>
      <c r="B41" s="15" t="s">
        <v>106</v>
      </c>
      <c r="C41" s="16">
        <v>3018595.44</v>
      </c>
      <c r="D41" s="16">
        <v>0</v>
      </c>
    </row>
    <row r="42" spans="1:4" ht="76.5" hidden="1" outlineLevel="3">
      <c r="A42" s="14" t="s">
        <v>16</v>
      </c>
      <c r="B42" s="15" t="s">
        <v>17</v>
      </c>
      <c r="C42" s="16">
        <v>297229</v>
      </c>
      <c r="D42" s="16">
        <v>124774.01</v>
      </c>
    </row>
    <row r="43" spans="1:4" ht="38.25" hidden="1" outlineLevel="4">
      <c r="A43" s="14" t="s">
        <v>13</v>
      </c>
      <c r="B43" s="15" t="s">
        <v>17</v>
      </c>
      <c r="C43" s="16">
        <v>297229</v>
      </c>
      <c r="D43" s="16">
        <v>124774.01</v>
      </c>
    </row>
    <row r="44" spans="1:4" ht="102" hidden="1" outlineLevel="3">
      <c r="A44" s="14" t="s">
        <v>107</v>
      </c>
      <c r="B44" s="15" t="s">
        <v>108</v>
      </c>
      <c r="C44" s="16">
        <v>24700</v>
      </c>
      <c r="D44" s="16">
        <v>17171.7</v>
      </c>
    </row>
    <row r="45" spans="1:4" ht="38.25" hidden="1" outlineLevel="4">
      <c r="A45" s="14" t="s">
        <v>13</v>
      </c>
      <c r="B45" s="15" t="s">
        <v>108</v>
      </c>
      <c r="C45" s="16">
        <v>24700</v>
      </c>
      <c r="D45" s="16">
        <v>17171.7</v>
      </c>
    </row>
    <row r="46" spans="1:4" ht="51" hidden="1" outlineLevel="2">
      <c r="A46" s="14" t="s">
        <v>109</v>
      </c>
      <c r="B46" s="15" t="s">
        <v>110</v>
      </c>
      <c r="C46" s="16">
        <v>221845.04</v>
      </c>
      <c r="D46" s="16">
        <v>0</v>
      </c>
    </row>
    <row r="47" spans="1:4" ht="38.25" hidden="1" outlineLevel="3">
      <c r="A47" s="14" t="s">
        <v>93</v>
      </c>
      <c r="B47" s="15" t="s">
        <v>111</v>
      </c>
      <c r="C47" s="16">
        <v>221845.04</v>
      </c>
      <c r="D47" s="16">
        <v>0</v>
      </c>
    </row>
    <row r="48" spans="1:4" ht="38.25" hidden="1" outlineLevel="4">
      <c r="A48" s="14" t="s">
        <v>13</v>
      </c>
      <c r="B48" s="15" t="s">
        <v>111</v>
      </c>
      <c r="C48" s="16">
        <v>221845.04</v>
      </c>
      <c r="D48" s="16">
        <v>0</v>
      </c>
    </row>
    <row r="49" spans="1:4" ht="38.25" hidden="1" outlineLevel="2">
      <c r="A49" s="14" t="s">
        <v>112</v>
      </c>
      <c r="B49" s="15" t="s">
        <v>113</v>
      </c>
      <c r="C49" s="16">
        <v>1800.17</v>
      </c>
      <c r="D49" s="16">
        <v>70</v>
      </c>
    </row>
    <row r="50" spans="1:4" ht="25.5" hidden="1" outlineLevel="3">
      <c r="A50" s="14" t="s">
        <v>114</v>
      </c>
      <c r="B50" s="15" t="s">
        <v>115</v>
      </c>
      <c r="C50" s="16">
        <v>1500.15</v>
      </c>
      <c r="D50" s="16">
        <v>0</v>
      </c>
    </row>
    <row r="51" spans="1:4" ht="38.25" hidden="1" outlineLevel="4">
      <c r="A51" s="14" t="s">
        <v>116</v>
      </c>
      <c r="B51" s="15" t="s">
        <v>115</v>
      </c>
      <c r="C51" s="16">
        <v>1500.15</v>
      </c>
      <c r="D51" s="16">
        <v>0</v>
      </c>
    </row>
    <row r="52" spans="1:4" ht="25.5" hidden="1" outlineLevel="3">
      <c r="A52" s="14" t="s">
        <v>117</v>
      </c>
      <c r="B52" s="15" t="s">
        <v>118</v>
      </c>
      <c r="C52" s="16">
        <v>300.02</v>
      </c>
      <c r="D52" s="16">
        <v>70</v>
      </c>
    </row>
    <row r="53" spans="1:4" ht="38.25" hidden="1" outlineLevel="4">
      <c r="A53" s="14" t="s">
        <v>55</v>
      </c>
      <c r="B53" s="15" t="s">
        <v>118</v>
      </c>
      <c r="C53" s="16">
        <v>230.02</v>
      </c>
      <c r="D53" s="16">
        <v>0</v>
      </c>
    </row>
    <row r="54" spans="1:4" ht="38.25" hidden="1" outlineLevel="4">
      <c r="A54" s="14" t="s">
        <v>13</v>
      </c>
      <c r="B54" s="15" t="s">
        <v>118</v>
      </c>
      <c r="C54" s="16">
        <v>70</v>
      </c>
      <c r="D54" s="16">
        <v>70</v>
      </c>
    </row>
    <row r="55" spans="1:4" ht="25.5" hidden="1" outlineLevel="1">
      <c r="A55" s="14" t="s">
        <v>18</v>
      </c>
      <c r="B55" s="15" t="s">
        <v>19</v>
      </c>
      <c r="C55" s="16">
        <f>107063706.2-4200000</f>
        <v>102863706.2</v>
      </c>
      <c r="D55" s="16">
        <f>61965359.24-4200000</f>
        <v>57765359.240000002</v>
      </c>
    </row>
    <row r="56" spans="1:4" ht="38.25" hidden="1" outlineLevel="2">
      <c r="A56" s="14" t="s">
        <v>119</v>
      </c>
      <c r="B56" s="15" t="s">
        <v>120</v>
      </c>
      <c r="C56" s="16">
        <v>91803281.959999993</v>
      </c>
      <c r="D56" s="16">
        <v>51922935</v>
      </c>
    </row>
    <row r="57" spans="1:4" ht="25.5" hidden="1" outlineLevel="3">
      <c r="A57" s="14" t="s">
        <v>78</v>
      </c>
      <c r="B57" s="15" t="s">
        <v>121</v>
      </c>
      <c r="C57" s="16">
        <v>3200</v>
      </c>
      <c r="D57" s="16">
        <v>3200</v>
      </c>
    </row>
    <row r="58" spans="1:4" ht="38.25" hidden="1" outlineLevel="4">
      <c r="A58" s="14" t="s">
        <v>13</v>
      </c>
      <c r="B58" s="15" t="s">
        <v>121</v>
      </c>
      <c r="C58" s="16">
        <v>3200</v>
      </c>
      <c r="D58" s="16">
        <v>3200</v>
      </c>
    </row>
    <row r="59" spans="1:4" hidden="1" outlineLevel="3">
      <c r="A59" s="14" t="s">
        <v>80</v>
      </c>
      <c r="B59" s="15" t="s">
        <v>122</v>
      </c>
      <c r="C59" s="16">
        <v>390400</v>
      </c>
      <c r="D59" s="16">
        <v>390235</v>
      </c>
    </row>
    <row r="60" spans="1:4" ht="38.25" hidden="1" outlineLevel="4">
      <c r="A60" s="14" t="s">
        <v>13</v>
      </c>
      <c r="B60" s="15" t="s">
        <v>122</v>
      </c>
      <c r="C60" s="16">
        <v>390400</v>
      </c>
      <c r="D60" s="16">
        <v>390235</v>
      </c>
    </row>
    <row r="61" spans="1:4" ht="38.25" hidden="1" outlineLevel="3">
      <c r="A61" s="14" t="s">
        <v>97</v>
      </c>
      <c r="B61" s="15" t="s">
        <v>123</v>
      </c>
      <c r="C61" s="16">
        <v>363006.2</v>
      </c>
      <c r="D61" s="16">
        <v>0</v>
      </c>
    </row>
    <row r="62" spans="1:4" ht="38.25" hidden="1" outlineLevel="4">
      <c r="A62" s="14" t="s">
        <v>13</v>
      </c>
      <c r="B62" s="15" t="s">
        <v>123</v>
      </c>
      <c r="C62" s="16">
        <v>363006.2</v>
      </c>
      <c r="D62" s="16">
        <v>0</v>
      </c>
    </row>
    <row r="63" spans="1:4" ht="63.75" hidden="1" outlineLevel="3">
      <c r="A63" s="14" t="s">
        <v>82</v>
      </c>
      <c r="B63" s="15" t="s">
        <v>124</v>
      </c>
      <c r="C63" s="16">
        <v>91046675.760000005</v>
      </c>
      <c r="D63" s="16">
        <v>51529500</v>
      </c>
    </row>
    <row r="64" spans="1:4" ht="38.25" hidden="1" outlineLevel="4">
      <c r="A64" s="14" t="s">
        <v>13</v>
      </c>
      <c r="B64" s="15" t="s">
        <v>124</v>
      </c>
      <c r="C64" s="16">
        <v>91046675.760000005</v>
      </c>
      <c r="D64" s="16">
        <v>51529500</v>
      </c>
    </row>
    <row r="65" spans="1:4" ht="38.25" hidden="1" outlineLevel="2">
      <c r="A65" s="14" t="s">
        <v>125</v>
      </c>
      <c r="B65" s="15" t="s">
        <v>126</v>
      </c>
      <c r="C65" s="16">
        <v>18000</v>
      </c>
      <c r="D65" s="16">
        <v>0</v>
      </c>
    </row>
    <row r="66" spans="1:4" ht="38.25" hidden="1" outlineLevel="3">
      <c r="A66" s="14" t="s">
        <v>93</v>
      </c>
      <c r="B66" s="15" t="s">
        <v>127</v>
      </c>
      <c r="C66" s="16">
        <v>18000</v>
      </c>
      <c r="D66" s="16">
        <v>0</v>
      </c>
    </row>
    <row r="67" spans="1:4" ht="38.25" hidden="1" outlineLevel="4">
      <c r="A67" s="14" t="s">
        <v>13</v>
      </c>
      <c r="B67" s="15" t="s">
        <v>127</v>
      </c>
      <c r="C67" s="16">
        <v>18000</v>
      </c>
      <c r="D67" s="16">
        <v>0</v>
      </c>
    </row>
    <row r="68" spans="1:4" ht="38.25" hidden="1" outlineLevel="2">
      <c r="A68" s="14" t="s">
        <v>128</v>
      </c>
      <c r="B68" s="15" t="s">
        <v>129</v>
      </c>
      <c r="C68" s="16">
        <v>11000000</v>
      </c>
      <c r="D68" s="16">
        <v>5800000</v>
      </c>
    </row>
    <row r="69" spans="1:4" ht="38.25" hidden="1" outlineLevel="3">
      <c r="A69" s="14" t="s">
        <v>130</v>
      </c>
      <c r="B69" s="15" t="s">
        <v>131</v>
      </c>
      <c r="C69" s="16">
        <v>11000000</v>
      </c>
      <c r="D69" s="16">
        <v>5800000</v>
      </c>
    </row>
    <row r="70" spans="1:4" ht="38.25" hidden="1" outlineLevel="4">
      <c r="A70" s="14" t="s">
        <v>13</v>
      </c>
      <c r="B70" s="15" t="s">
        <v>131</v>
      </c>
      <c r="C70" s="16">
        <v>11000000</v>
      </c>
      <c r="D70" s="16">
        <v>5800000</v>
      </c>
    </row>
    <row r="71" spans="1:4" hidden="1" outlineLevel="2">
      <c r="A71" s="14" t="s">
        <v>20</v>
      </c>
      <c r="B71" s="15" t="s">
        <v>21</v>
      </c>
      <c r="C71" s="16">
        <v>42424.24</v>
      </c>
      <c r="D71" s="16">
        <v>42424.24</v>
      </c>
    </row>
    <row r="72" spans="1:4" ht="63.75" hidden="1" outlineLevel="3">
      <c r="A72" s="14" t="s">
        <v>22</v>
      </c>
      <c r="B72" s="15" t="s">
        <v>23</v>
      </c>
      <c r="C72" s="16">
        <v>42424.24</v>
      </c>
      <c r="D72" s="16">
        <v>42424.24</v>
      </c>
    </row>
    <row r="73" spans="1:4" ht="38.25" hidden="1" outlineLevel="4">
      <c r="A73" s="14" t="s">
        <v>13</v>
      </c>
      <c r="B73" s="15" t="s">
        <v>23</v>
      </c>
      <c r="C73" s="16">
        <v>42424.24</v>
      </c>
      <c r="D73" s="16">
        <v>42424.24</v>
      </c>
    </row>
    <row r="74" spans="1:4" ht="25.5" hidden="1" outlineLevel="1">
      <c r="A74" s="14" t="s">
        <v>132</v>
      </c>
      <c r="B74" s="15" t="s">
        <v>133</v>
      </c>
      <c r="C74" s="16">
        <v>13792000</v>
      </c>
      <c r="D74" s="16">
        <v>6904000</v>
      </c>
    </row>
    <row r="75" spans="1:4" ht="38.25" hidden="1" outlineLevel="2">
      <c r="A75" s="14" t="s">
        <v>134</v>
      </c>
      <c r="B75" s="15" t="s">
        <v>135</v>
      </c>
      <c r="C75" s="16">
        <v>13592000</v>
      </c>
      <c r="D75" s="16">
        <v>6704000</v>
      </c>
    </row>
    <row r="76" spans="1:4" hidden="1" outlineLevel="3">
      <c r="A76" s="14" t="s">
        <v>80</v>
      </c>
      <c r="B76" s="15" t="s">
        <v>136</v>
      </c>
      <c r="C76" s="16">
        <v>52000</v>
      </c>
      <c r="D76" s="16">
        <v>52000</v>
      </c>
    </row>
    <row r="77" spans="1:4" ht="38.25" hidden="1" outlineLevel="4">
      <c r="A77" s="14" t="s">
        <v>13</v>
      </c>
      <c r="B77" s="15" t="s">
        <v>136</v>
      </c>
      <c r="C77" s="16">
        <v>52000</v>
      </c>
      <c r="D77" s="16">
        <v>52000</v>
      </c>
    </row>
    <row r="78" spans="1:4" ht="63.75" hidden="1" outlineLevel="3">
      <c r="A78" s="14" t="s">
        <v>82</v>
      </c>
      <c r="B78" s="15" t="s">
        <v>137</v>
      </c>
      <c r="C78" s="16">
        <v>13540000</v>
      </c>
      <c r="D78" s="16">
        <v>6652000</v>
      </c>
    </row>
    <row r="79" spans="1:4" ht="38.25" hidden="1" outlineLevel="4">
      <c r="A79" s="14" t="s">
        <v>13</v>
      </c>
      <c r="B79" s="15" t="s">
        <v>137</v>
      </c>
      <c r="C79" s="16">
        <v>13540000</v>
      </c>
      <c r="D79" s="16">
        <v>6652000</v>
      </c>
    </row>
    <row r="80" spans="1:4" ht="25.5" hidden="1" outlineLevel="2">
      <c r="A80" s="14" t="s">
        <v>138</v>
      </c>
      <c r="B80" s="15" t="s">
        <v>139</v>
      </c>
      <c r="C80" s="16">
        <v>200000</v>
      </c>
      <c r="D80" s="16">
        <v>200000</v>
      </c>
    </row>
    <row r="81" spans="1:4" ht="38.25" hidden="1" outlineLevel="3">
      <c r="A81" s="14" t="s">
        <v>140</v>
      </c>
      <c r="B81" s="15" t="s">
        <v>141</v>
      </c>
      <c r="C81" s="16">
        <v>200000</v>
      </c>
      <c r="D81" s="16">
        <v>200000</v>
      </c>
    </row>
    <row r="82" spans="1:4" ht="38.25" hidden="1" outlineLevel="4">
      <c r="A82" s="14" t="s">
        <v>13</v>
      </c>
      <c r="B82" s="15" t="s">
        <v>141</v>
      </c>
      <c r="C82" s="16">
        <v>200000</v>
      </c>
      <c r="D82" s="16">
        <v>200000</v>
      </c>
    </row>
    <row r="83" spans="1:4" ht="25.5" hidden="1" outlineLevel="1">
      <c r="A83" s="14" t="s">
        <v>142</v>
      </c>
      <c r="B83" s="15" t="s">
        <v>143</v>
      </c>
      <c r="C83" s="16">
        <v>17448900</v>
      </c>
      <c r="D83" s="16">
        <v>10048071.24</v>
      </c>
    </row>
    <row r="84" spans="1:4" ht="63.75" hidden="1" outlineLevel="2">
      <c r="A84" s="14" t="s">
        <v>144</v>
      </c>
      <c r="B84" s="15" t="s">
        <v>145</v>
      </c>
      <c r="C84" s="16">
        <v>5741100</v>
      </c>
      <c r="D84" s="16">
        <v>2657671.2400000002</v>
      </c>
    </row>
    <row r="85" spans="1:4" ht="25.5" hidden="1" outlineLevel="3">
      <c r="A85" s="14" t="s">
        <v>146</v>
      </c>
      <c r="B85" s="15" t="s">
        <v>147</v>
      </c>
      <c r="C85" s="16">
        <v>5727500</v>
      </c>
      <c r="D85" s="16">
        <v>2644144.2400000002</v>
      </c>
    </row>
    <row r="86" spans="1:4" ht="76.5" hidden="1" outlineLevel="4">
      <c r="A86" s="14" t="s">
        <v>64</v>
      </c>
      <c r="B86" s="15" t="s">
        <v>147</v>
      </c>
      <c r="C86" s="16">
        <v>4524000</v>
      </c>
      <c r="D86" s="16">
        <v>2185668.2799999998</v>
      </c>
    </row>
    <row r="87" spans="1:4" ht="38.25" hidden="1" outlineLevel="4">
      <c r="A87" s="14" t="s">
        <v>55</v>
      </c>
      <c r="B87" s="15" t="s">
        <v>147</v>
      </c>
      <c r="C87" s="16">
        <v>1202509</v>
      </c>
      <c r="D87" s="16">
        <v>457651.96</v>
      </c>
    </row>
    <row r="88" spans="1:4" hidden="1" outlineLevel="4">
      <c r="A88" s="14" t="s">
        <v>148</v>
      </c>
      <c r="B88" s="15" t="s">
        <v>147</v>
      </c>
      <c r="C88" s="16">
        <v>991</v>
      </c>
      <c r="D88" s="16">
        <v>824</v>
      </c>
    </row>
    <row r="89" spans="1:4" hidden="1" outlineLevel="3">
      <c r="A89" s="14" t="s">
        <v>80</v>
      </c>
      <c r="B89" s="15" t="s">
        <v>149</v>
      </c>
      <c r="C89" s="16">
        <v>13600</v>
      </c>
      <c r="D89" s="16">
        <v>13527</v>
      </c>
    </row>
    <row r="90" spans="1:4" hidden="1" outlineLevel="4">
      <c r="A90" s="14" t="s">
        <v>148</v>
      </c>
      <c r="B90" s="15" t="s">
        <v>149</v>
      </c>
      <c r="C90" s="16">
        <v>13600</v>
      </c>
      <c r="D90" s="16">
        <v>13527</v>
      </c>
    </row>
    <row r="91" spans="1:4" ht="25.5" hidden="1" outlineLevel="2">
      <c r="A91" s="14" t="s">
        <v>150</v>
      </c>
      <c r="B91" s="15" t="s">
        <v>151</v>
      </c>
      <c r="C91" s="16">
        <v>8964800</v>
      </c>
      <c r="D91" s="16">
        <v>5772300</v>
      </c>
    </row>
    <row r="92" spans="1:4" hidden="1" outlineLevel="3">
      <c r="A92" s="14" t="s">
        <v>80</v>
      </c>
      <c r="B92" s="15" t="s">
        <v>152</v>
      </c>
      <c r="C92" s="16">
        <v>21200</v>
      </c>
      <c r="D92" s="16">
        <v>0</v>
      </c>
    </row>
    <row r="93" spans="1:4" ht="38.25" hidden="1" outlineLevel="4">
      <c r="A93" s="14" t="s">
        <v>13</v>
      </c>
      <c r="B93" s="15" t="s">
        <v>152</v>
      </c>
      <c r="C93" s="16">
        <v>21200</v>
      </c>
      <c r="D93" s="16">
        <v>0</v>
      </c>
    </row>
    <row r="94" spans="1:4" ht="63.75" hidden="1" outlineLevel="3">
      <c r="A94" s="14" t="s">
        <v>82</v>
      </c>
      <c r="B94" s="15" t="s">
        <v>153</v>
      </c>
      <c r="C94" s="16">
        <v>8943600</v>
      </c>
      <c r="D94" s="16">
        <v>5772300</v>
      </c>
    </row>
    <row r="95" spans="1:4" ht="38.25" hidden="1" outlineLevel="4">
      <c r="A95" s="14" t="s">
        <v>13</v>
      </c>
      <c r="B95" s="15" t="s">
        <v>153</v>
      </c>
      <c r="C95" s="16">
        <v>8943600</v>
      </c>
      <c r="D95" s="16">
        <v>5772300</v>
      </c>
    </row>
    <row r="96" spans="1:4" ht="63.75" hidden="1" outlineLevel="2">
      <c r="A96" s="14" t="s">
        <v>154</v>
      </c>
      <c r="B96" s="15" t="s">
        <v>155</v>
      </c>
      <c r="C96" s="16">
        <v>2733000</v>
      </c>
      <c r="D96" s="16">
        <v>1618100</v>
      </c>
    </row>
    <row r="97" spans="1:4" ht="63.75" hidden="1" outlineLevel="3">
      <c r="A97" s="14" t="s">
        <v>82</v>
      </c>
      <c r="B97" s="15" t="s">
        <v>156</v>
      </c>
      <c r="C97" s="16">
        <v>2733000</v>
      </c>
      <c r="D97" s="16">
        <v>1618100</v>
      </c>
    </row>
    <row r="98" spans="1:4" ht="38.25" hidden="1" outlineLevel="4">
      <c r="A98" s="14" t="s">
        <v>13</v>
      </c>
      <c r="B98" s="15" t="s">
        <v>156</v>
      </c>
      <c r="C98" s="16">
        <v>2733000</v>
      </c>
      <c r="D98" s="16">
        <v>1618100</v>
      </c>
    </row>
    <row r="99" spans="1:4" ht="51" hidden="1" outlineLevel="2">
      <c r="A99" s="14" t="s">
        <v>157</v>
      </c>
      <c r="B99" s="15" t="s">
        <v>158</v>
      </c>
      <c r="C99" s="16">
        <v>10000</v>
      </c>
      <c r="D99" s="16">
        <v>0</v>
      </c>
    </row>
    <row r="100" spans="1:4" ht="25.5" hidden="1" outlineLevel="3">
      <c r="A100" s="14" t="s">
        <v>159</v>
      </c>
      <c r="B100" s="15" t="s">
        <v>160</v>
      </c>
      <c r="C100" s="16">
        <v>10000</v>
      </c>
      <c r="D100" s="16">
        <v>0</v>
      </c>
    </row>
    <row r="101" spans="1:4" ht="38.25" hidden="1" outlineLevel="4">
      <c r="A101" s="14" t="s">
        <v>55</v>
      </c>
      <c r="B101" s="15" t="s">
        <v>160</v>
      </c>
      <c r="C101" s="16">
        <v>10000</v>
      </c>
      <c r="D101" s="16">
        <v>0</v>
      </c>
    </row>
    <row r="102" spans="1:4" ht="51" collapsed="1">
      <c r="A102" s="8" t="s">
        <v>161</v>
      </c>
      <c r="B102" s="9" t="s">
        <v>162</v>
      </c>
      <c r="C102" s="10">
        <v>49228256.979999997</v>
      </c>
      <c r="D102" s="10">
        <v>29222069.969999999</v>
      </c>
    </row>
    <row r="103" spans="1:4" ht="38.25" hidden="1" outlineLevel="1">
      <c r="A103" s="14" t="s">
        <v>163</v>
      </c>
      <c r="B103" s="15" t="s">
        <v>164</v>
      </c>
      <c r="C103" s="16">
        <v>1225300</v>
      </c>
      <c r="D103" s="16">
        <v>522300</v>
      </c>
    </row>
    <row r="104" spans="1:4" ht="38.25" hidden="1" outlineLevel="2">
      <c r="A104" s="14" t="s">
        <v>165</v>
      </c>
      <c r="B104" s="15" t="s">
        <v>166</v>
      </c>
      <c r="C104" s="16">
        <v>1063000</v>
      </c>
      <c r="D104" s="16">
        <v>365000</v>
      </c>
    </row>
    <row r="105" spans="1:4" ht="25.5" hidden="1" outlineLevel="3">
      <c r="A105" s="14" t="s">
        <v>167</v>
      </c>
      <c r="B105" s="15" t="s">
        <v>168</v>
      </c>
      <c r="C105" s="16">
        <v>300000</v>
      </c>
      <c r="D105" s="16">
        <v>300000</v>
      </c>
    </row>
    <row r="106" spans="1:4" ht="38.25" hidden="1" outlineLevel="4">
      <c r="A106" s="14" t="s">
        <v>13</v>
      </c>
      <c r="B106" s="15" t="s">
        <v>168</v>
      </c>
      <c r="C106" s="16">
        <v>300000</v>
      </c>
      <c r="D106" s="16">
        <v>300000</v>
      </c>
    </row>
    <row r="107" spans="1:4" ht="25.5" hidden="1" outlineLevel="3">
      <c r="A107" s="14" t="s">
        <v>169</v>
      </c>
      <c r="B107" s="15" t="s">
        <v>170</v>
      </c>
      <c r="C107" s="16">
        <v>312000</v>
      </c>
      <c r="D107" s="16">
        <v>65000</v>
      </c>
    </row>
    <row r="108" spans="1:4" ht="38.25" hidden="1" outlineLevel="4">
      <c r="A108" s="14" t="s">
        <v>13</v>
      </c>
      <c r="B108" s="15" t="s">
        <v>170</v>
      </c>
      <c r="C108" s="16">
        <v>312000</v>
      </c>
      <c r="D108" s="16">
        <v>65000</v>
      </c>
    </row>
    <row r="109" spans="1:4" ht="63.75" hidden="1" outlineLevel="3">
      <c r="A109" s="14" t="s">
        <v>82</v>
      </c>
      <c r="B109" s="15" t="s">
        <v>171</v>
      </c>
      <c r="C109" s="16">
        <v>451000</v>
      </c>
      <c r="D109" s="16">
        <v>0</v>
      </c>
    </row>
    <row r="110" spans="1:4" ht="38.25" hidden="1" outlineLevel="4">
      <c r="A110" s="14" t="s">
        <v>13</v>
      </c>
      <c r="B110" s="15" t="s">
        <v>171</v>
      </c>
      <c r="C110" s="16">
        <v>451000</v>
      </c>
      <c r="D110" s="16">
        <v>0</v>
      </c>
    </row>
    <row r="111" spans="1:4" ht="89.25" hidden="1" outlineLevel="2">
      <c r="A111" s="14" t="s">
        <v>172</v>
      </c>
      <c r="B111" s="15" t="s">
        <v>173</v>
      </c>
      <c r="C111" s="16">
        <v>10000</v>
      </c>
      <c r="D111" s="16">
        <v>10000</v>
      </c>
    </row>
    <row r="112" spans="1:4" ht="51" hidden="1" outlineLevel="3">
      <c r="A112" s="14" t="s">
        <v>174</v>
      </c>
      <c r="B112" s="15" t="s">
        <v>175</v>
      </c>
      <c r="C112" s="16">
        <v>10000</v>
      </c>
      <c r="D112" s="16">
        <v>10000</v>
      </c>
    </row>
    <row r="113" spans="1:4" ht="38.25" hidden="1" outlineLevel="4">
      <c r="A113" s="14" t="s">
        <v>13</v>
      </c>
      <c r="B113" s="15" t="s">
        <v>175</v>
      </c>
      <c r="C113" s="16">
        <v>10000</v>
      </c>
      <c r="D113" s="16">
        <v>10000</v>
      </c>
    </row>
    <row r="114" spans="1:4" ht="51" hidden="1" outlineLevel="2">
      <c r="A114" s="14" t="s">
        <v>176</v>
      </c>
      <c r="B114" s="15" t="s">
        <v>177</v>
      </c>
      <c r="C114" s="16">
        <v>147300</v>
      </c>
      <c r="D114" s="16">
        <v>147300</v>
      </c>
    </row>
    <row r="115" spans="1:4" ht="38.25" hidden="1" outlineLevel="3">
      <c r="A115" s="14" t="s">
        <v>178</v>
      </c>
      <c r="B115" s="15" t="s">
        <v>179</v>
      </c>
      <c r="C115" s="16">
        <v>147300</v>
      </c>
      <c r="D115" s="16">
        <v>147300</v>
      </c>
    </row>
    <row r="116" spans="1:4" ht="38.25" hidden="1" outlineLevel="4">
      <c r="A116" s="14" t="s">
        <v>13</v>
      </c>
      <c r="B116" s="15" t="s">
        <v>179</v>
      </c>
      <c r="C116" s="16">
        <v>147300</v>
      </c>
      <c r="D116" s="16">
        <v>147300</v>
      </c>
    </row>
    <row r="117" spans="1:4" ht="89.25" hidden="1" outlineLevel="2">
      <c r="A117" s="14" t="s">
        <v>180</v>
      </c>
      <c r="B117" s="15" t="s">
        <v>181</v>
      </c>
      <c r="C117" s="16">
        <v>5000</v>
      </c>
      <c r="D117" s="16">
        <v>0</v>
      </c>
    </row>
    <row r="118" spans="1:4" ht="63.75" hidden="1" outlineLevel="3">
      <c r="A118" s="14" t="s">
        <v>182</v>
      </c>
      <c r="B118" s="15" t="s">
        <v>183</v>
      </c>
      <c r="C118" s="16">
        <v>5000</v>
      </c>
      <c r="D118" s="16">
        <v>0</v>
      </c>
    </row>
    <row r="119" spans="1:4" ht="38.25" hidden="1" outlineLevel="4">
      <c r="A119" s="14" t="s">
        <v>13</v>
      </c>
      <c r="B119" s="15" t="s">
        <v>183</v>
      </c>
      <c r="C119" s="16">
        <v>5000</v>
      </c>
      <c r="D119" s="16">
        <v>0</v>
      </c>
    </row>
    <row r="120" spans="1:4" ht="25.5" hidden="1" outlineLevel="1">
      <c r="A120" s="14" t="s">
        <v>184</v>
      </c>
      <c r="B120" s="15" t="s">
        <v>185</v>
      </c>
      <c r="C120" s="16">
        <v>293813.96999999997</v>
      </c>
      <c r="D120" s="16">
        <v>286069.96999999997</v>
      </c>
    </row>
    <row r="121" spans="1:4" ht="25.5" hidden="1" outlineLevel="2">
      <c r="A121" s="14" t="s">
        <v>186</v>
      </c>
      <c r="B121" s="15" t="s">
        <v>187</v>
      </c>
      <c r="C121" s="16">
        <v>293813.96999999997</v>
      </c>
      <c r="D121" s="16">
        <v>286069.96999999997</v>
      </c>
    </row>
    <row r="122" spans="1:4" ht="25.5" hidden="1" outlineLevel="3">
      <c r="A122" s="14" t="s">
        <v>188</v>
      </c>
      <c r="B122" s="15" t="s">
        <v>189</v>
      </c>
      <c r="C122" s="16">
        <v>169622</v>
      </c>
      <c r="D122" s="16">
        <v>168280</v>
      </c>
    </row>
    <row r="123" spans="1:4" ht="38.25" hidden="1" outlineLevel="4">
      <c r="A123" s="14" t="s">
        <v>55</v>
      </c>
      <c r="B123" s="15" t="s">
        <v>189</v>
      </c>
      <c r="C123" s="16">
        <v>5000</v>
      </c>
      <c r="D123" s="16">
        <v>3700</v>
      </c>
    </row>
    <row r="124" spans="1:4" ht="38.25" hidden="1" outlineLevel="4">
      <c r="A124" s="14" t="s">
        <v>13</v>
      </c>
      <c r="B124" s="15" t="s">
        <v>189</v>
      </c>
      <c r="C124" s="16">
        <v>164622</v>
      </c>
      <c r="D124" s="16">
        <v>164580</v>
      </c>
    </row>
    <row r="125" spans="1:4" ht="51" hidden="1" outlineLevel="3">
      <c r="A125" s="14" t="s">
        <v>190</v>
      </c>
      <c r="B125" s="15" t="s">
        <v>191</v>
      </c>
      <c r="C125" s="16">
        <v>124191.97</v>
      </c>
      <c r="D125" s="16">
        <v>117789.97</v>
      </c>
    </row>
    <row r="126" spans="1:4" ht="38.25" hidden="1" outlineLevel="4">
      <c r="A126" s="14" t="s">
        <v>13</v>
      </c>
      <c r="B126" s="15" t="s">
        <v>191</v>
      </c>
      <c r="C126" s="16">
        <v>124191.97</v>
      </c>
      <c r="D126" s="16">
        <v>117789.97</v>
      </c>
    </row>
    <row r="127" spans="1:4" ht="25.5" hidden="1" outlineLevel="1">
      <c r="A127" s="14" t="s">
        <v>192</v>
      </c>
      <c r="B127" s="15" t="s">
        <v>193</v>
      </c>
      <c r="C127" s="16">
        <v>47709143.009999998</v>
      </c>
      <c r="D127" s="16">
        <v>28413700</v>
      </c>
    </row>
    <row r="128" spans="1:4" ht="76.5" hidden="1" outlineLevel="2">
      <c r="A128" s="14" t="s">
        <v>194</v>
      </c>
      <c r="B128" s="15" t="s">
        <v>195</v>
      </c>
      <c r="C128" s="16">
        <v>22024393.010000002</v>
      </c>
      <c r="D128" s="16">
        <v>15758350</v>
      </c>
    </row>
    <row r="129" spans="1:4" ht="25.5" hidden="1" outlineLevel="3">
      <c r="A129" s="14" t="s">
        <v>117</v>
      </c>
      <c r="B129" s="15" t="s">
        <v>196</v>
      </c>
      <c r="C129" s="16">
        <v>551545.01</v>
      </c>
      <c r="D129" s="16">
        <v>0</v>
      </c>
    </row>
    <row r="130" spans="1:4" ht="38.25" hidden="1" outlineLevel="4">
      <c r="A130" s="14" t="s">
        <v>13</v>
      </c>
      <c r="B130" s="15" t="s">
        <v>196</v>
      </c>
      <c r="C130" s="16">
        <v>551545.01</v>
      </c>
      <c r="D130" s="16">
        <v>0</v>
      </c>
    </row>
    <row r="131" spans="1:4" hidden="1" outlineLevel="3">
      <c r="A131" s="14" t="s">
        <v>80</v>
      </c>
      <c r="B131" s="15" t="s">
        <v>197</v>
      </c>
      <c r="C131" s="16">
        <v>1240250</v>
      </c>
      <c r="D131" s="16">
        <v>1240250</v>
      </c>
    </row>
    <row r="132" spans="1:4" ht="38.25" hidden="1" outlineLevel="4">
      <c r="A132" s="14" t="s">
        <v>13</v>
      </c>
      <c r="B132" s="15" t="s">
        <v>197</v>
      </c>
      <c r="C132" s="16">
        <v>1240250</v>
      </c>
      <c r="D132" s="16">
        <v>1240250</v>
      </c>
    </row>
    <row r="133" spans="1:4" ht="25.5" hidden="1" outlineLevel="3">
      <c r="A133" s="14" t="s">
        <v>102</v>
      </c>
      <c r="B133" s="15" t="s">
        <v>198</v>
      </c>
      <c r="C133" s="16">
        <v>480000</v>
      </c>
      <c r="D133" s="16">
        <v>480000</v>
      </c>
    </row>
    <row r="134" spans="1:4" ht="38.25" hidden="1" outlineLevel="4">
      <c r="A134" s="14" t="s">
        <v>13</v>
      </c>
      <c r="B134" s="15" t="s">
        <v>198</v>
      </c>
      <c r="C134" s="16">
        <v>480000</v>
      </c>
      <c r="D134" s="16">
        <v>480000</v>
      </c>
    </row>
    <row r="135" spans="1:4" ht="63.75" hidden="1" outlineLevel="3">
      <c r="A135" s="14" t="s">
        <v>82</v>
      </c>
      <c r="B135" s="15" t="s">
        <v>199</v>
      </c>
      <c r="C135" s="16">
        <v>19752598</v>
      </c>
      <c r="D135" s="16">
        <v>14038100</v>
      </c>
    </row>
    <row r="136" spans="1:4" ht="38.25" hidden="1" outlineLevel="4">
      <c r="A136" s="14" t="s">
        <v>13</v>
      </c>
      <c r="B136" s="15" t="s">
        <v>199</v>
      </c>
      <c r="C136" s="16">
        <v>19752598</v>
      </c>
      <c r="D136" s="16">
        <v>14038100</v>
      </c>
    </row>
    <row r="137" spans="1:4" ht="25.5" hidden="1" outlineLevel="2">
      <c r="A137" s="14" t="s">
        <v>200</v>
      </c>
      <c r="B137" s="15" t="s">
        <v>201</v>
      </c>
      <c r="C137" s="16">
        <v>25684750</v>
      </c>
      <c r="D137" s="16">
        <v>12655350</v>
      </c>
    </row>
    <row r="138" spans="1:4" ht="25.5" hidden="1" outlineLevel="3">
      <c r="A138" s="14" t="s">
        <v>78</v>
      </c>
      <c r="B138" s="15" t="s">
        <v>202</v>
      </c>
      <c r="C138" s="16">
        <v>3000</v>
      </c>
      <c r="D138" s="16">
        <v>3000</v>
      </c>
    </row>
    <row r="139" spans="1:4" ht="38.25" hidden="1" outlineLevel="4">
      <c r="A139" s="14" t="s">
        <v>13</v>
      </c>
      <c r="B139" s="15" t="s">
        <v>202</v>
      </c>
      <c r="C139" s="16">
        <v>3000</v>
      </c>
      <c r="D139" s="16">
        <v>3000</v>
      </c>
    </row>
    <row r="140" spans="1:4" hidden="1" outlineLevel="3">
      <c r="A140" s="14" t="s">
        <v>80</v>
      </c>
      <c r="B140" s="15" t="s">
        <v>203</v>
      </c>
      <c r="C140" s="16">
        <v>5750</v>
      </c>
      <c r="D140" s="16">
        <v>5750</v>
      </c>
    </row>
    <row r="141" spans="1:4" ht="38.25" hidden="1" outlineLevel="4">
      <c r="A141" s="14" t="s">
        <v>13</v>
      </c>
      <c r="B141" s="15" t="s">
        <v>203</v>
      </c>
      <c r="C141" s="16">
        <v>5750</v>
      </c>
      <c r="D141" s="16">
        <v>5750</v>
      </c>
    </row>
    <row r="142" spans="1:4" ht="63.75" hidden="1" outlineLevel="3">
      <c r="A142" s="14" t="s">
        <v>82</v>
      </c>
      <c r="B142" s="15" t="s">
        <v>204</v>
      </c>
      <c r="C142" s="16">
        <v>25676000</v>
      </c>
      <c r="D142" s="16">
        <v>12646600</v>
      </c>
    </row>
    <row r="143" spans="1:4" ht="38.25" hidden="1" outlineLevel="4">
      <c r="A143" s="14" t="s">
        <v>13</v>
      </c>
      <c r="B143" s="15" t="s">
        <v>204</v>
      </c>
      <c r="C143" s="16">
        <v>25676000</v>
      </c>
      <c r="D143" s="16">
        <v>12646600</v>
      </c>
    </row>
    <row r="144" spans="1:4" ht="25.5" collapsed="1">
      <c r="A144" s="8" t="s">
        <v>24</v>
      </c>
      <c r="B144" s="9" t="s">
        <v>25</v>
      </c>
      <c r="C144" s="10">
        <f>190764319.85-3475871.82</f>
        <v>187288448.03</v>
      </c>
      <c r="D144" s="10">
        <f>109651901.58-3089320.99-386550.83</f>
        <v>106176029.76000001</v>
      </c>
    </row>
    <row r="145" spans="1:4" ht="25.5" hidden="1" outlineLevel="1">
      <c r="A145" s="14" t="s">
        <v>26</v>
      </c>
      <c r="B145" s="15" t="s">
        <v>27</v>
      </c>
      <c r="C145" s="16">
        <v>28397170.239999998</v>
      </c>
      <c r="D145" s="16">
        <v>14887404.550000001</v>
      </c>
    </row>
    <row r="146" spans="1:4" ht="25.5" hidden="1" outlineLevel="2">
      <c r="A146" s="14" t="s">
        <v>28</v>
      </c>
      <c r="B146" s="15" t="s">
        <v>29</v>
      </c>
      <c r="C146" s="16">
        <f>28783721.07-386550.83</f>
        <v>28397170.240000002</v>
      </c>
      <c r="D146" s="16">
        <f>15273955.38-386550.83</f>
        <v>14887404.550000001</v>
      </c>
    </row>
    <row r="147" spans="1:4" ht="25.5" hidden="1" outlineLevel="3">
      <c r="A147" s="14" t="s">
        <v>78</v>
      </c>
      <c r="B147" s="15" t="s">
        <v>205</v>
      </c>
      <c r="C147" s="16">
        <v>29900</v>
      </c>
      <c r="D147" s="16">
        <v>29900</v>
      </c>
    </row>
    <row r="148" spans="1:4" ht="38.25" hidden="1" outlineLevel="4">
      <c r="A148" s="14" t="s">
        <v>13</v>
      </c>
      <c r="B148" s="15" t="s">
        <v>205</v>
      </c>
      <c r="C148" s="16">
        <v>29900</v>
      </c>
      <c r="D148" s="16">
        <v>29900</v>
      </c>
    </row>
    <row r="149" spans="1:4" hidden="1" outlineLevel="3">
      <c r="A149" s="14" t="s">
        <v>80</v>
      </c>
      <c r="B149" s="15" t="s">
        <v>206</v>
      </c>
      <c r="C149" s="16">
        <v>82600</v>
      </c>
      <c r="D149" s="16">
        <v>82600</v>
      </c>
    </row>
    <row r="150" spans="1:4" ht="38.25" hidden="1" outlineLevel="4">
      <c r="A150" s="14" t="s">
        <v>13</v>
      </c>
      <c r="B150" s="15" t="s">
        <v>206</v>
      </c>
      <c r="C150" s="16">
        <v>82600</v>
      </c>
      <c r="D150" s="16">
        <v>82600</v>
      </c>
    </row>
    <row r="151" spans="1:4" ht="38.25" hidden="1" outlineLevel="3">
      <c r="A151" s="14" t="s">
        <v>207</v>
      </c>
      <c r="B151" s="15" t="s">
        <v>208</v>
      </c>
      <c r="C151" s="16">
        <v>676095.45</v>
      </c>
      <c r="D151" s="16">
        <v>130000</v>
      </c>
    </row>
    <row r="152" spans="1:4" ht="38.25" hidden="1" outlineLevel="4">
      <c r="A152" s="14" t="s">
        <v>13</v>
      </c>
      <c r="B152" s="15" t="s">
        <v>208</v>
      </c>
      <c r="C152" s="16">
        <v>676095.45</v>
      </c>
      <c r="D152" s="16">
        <v>130000</v>
      </c>
    </row>
    <row r="153" spans="1:4" ht="63.75" hidden="1" outlineLevel="3">
      <c r="A153" s="14" t="s">
        <v>82</v>
      </c>
      <c r="B153" s="15" t="s">
        <v>209</v>
      </c>
      <c r="C153" s="16">
        <v>27604670.239999998</v>
      </c>
      <c r="D153" s="16">
        <v>14641000</v>
      </c>
    </row>
    <row r="154" spans="1:4" ht="38.25" hidden="1" outlineLevel="4">
      <c r="A154" s="14" t="s">
        <v>13</v>
      </c>
      <c r="B154" s="15" t="s">
        <v>209</v>
      </c>
      <c r="C154" s="16">
        <v>27604670.239999998</v>
      </c>
      <c r="D154" s="16">
        <v>14641000</v>
      </c>
    </row>
    <row r="155" spans="1:4" ht="25.5" hidden="1" outlineLevel="3">
      <c r="A155" s="14" t="s">
        <v>30</v>
      </c>
      <c r="B155" s="15" t="s">
        <v>31</v>
      </c>
      <c r="C155" s="16">
        <v>3904.55</v>
      </c>
      <c r="D155" s="16">
        <v>3904.55</v>
      </c>
    </row>
    <row r="156" spans="1:4" ht="38.25" hidden="1" outlineLevel="4">
      <c r="A156" s="14" t="s">
        <v>13</v>
      </c>
      <c r="B156" s="15" t="s">
        <v>31</v>
      </c>
      <c r="C156" s="16">
        <v>3904.55</v>
      </c>
      <c r="D156" s="16">
        <v>3904.55</v>
      </c>
    </row>
    <row r="157" spans="1:4" ht="38.25" hidden="1" outlineLevel="1">
      <c r="A157" s="14" t="s">
        <v>32</v>
      </c>
      <c r="B157" s="15" t="s">
        <v>33</v>
      </c>
      <c r="C157" s="10">
        <f>C158+C167</f>
        <v>92913000</v>
      </c>
      <c r="D157" s="10">
        <f>D158+D167</f>
        <v>54293072.030000001</v>
      </c>
    </row>
    <row r="158" spans="1:4" ht="25.5" hidden="1" outlineLevel="2">
      <c r="A158" s="14" t="s">
        <v>34</v>
      </c>
      <c r="B158" s="15" t="s">
        <v>35</v>
      </c>
      <c r="C158" s="10">
        <f>31151920.99-3089320.99</f>
        <v>28062600</v>
      </c>
      <c r="D158" s="10">
        <f>19972126.25-3089320.99</f>
        <v>16882805.259999998</v>
      </c>
    </row>
    <row r="159" spans="1:4" ht="25.5" hidden="1" outlineLevel="3">
      <c r="A159" s="14" t="s">
        <v>78</v>
      </c>
      <c r="B159" s="15" t="s">
        <v>210</v>
      </c>
      <c r="C159" s="16">
        <v>1600</v>
      </c>
      <c r="D159" s="16">
        <v>1600</v>
      </c>
    </row>
    <row r="160" spans="1:4" ht="38.25" hidden="1" outlineLevel="4">
      <c r="A160" s="14" t="s">
        <v>13</v>
      </c>
      <c r="B160" s="15" t="s">
        <v>210</v>
      </c>
      <c r="C160" s="16">
        <v>1600</v>
      </c>
      <c r="D160" s="16">
        <v>1600</v>
      </c>
    </row>
    <row r="161" spans="1:4" hidden="1" outlineLevel="3">
      <c r="A161" s="14" t="s">
        <v>80</v>
      </c>
      <c r="B161" s="15" t="s">
        <v>211</v>
      </c>
      <c r="C161" s="16">
        <v>15000</v>
      </c>
      <c r="D161" s="16">
        <v>15000</v>
      </c>
    </row>
    <row r="162" spans="1:4" ht="38.25" hidden="1" outlineLevel="4">
      <c r="A162" s="14" t="s">
        <v>13</v>
      </c>
      <c r="B162" s="15" t="s">
        <v>211</v>
      </c>
      <c r="C162" s="16">
        <v>15000</v>
      </c>
      <c r="D162" s="16">
        <v>15000</v>
      </c>
    </row>
    <row r="163" spans="1:4" ht="63.75" hidden="1" outlineLevel="3">
      <c r="A163" s="14" t="s">
        <v>82</v>
      </c>
      <c r="B163" s="15" t="s">
        <v>212</v>
      </c>
      <c r="C163" s="16">
        <v>27976000</v>
      </c>
      <c r="D163" s="16">
        <v>16835000</v>
      </c>
    </row>
    <row r="164" spans="1:4" ht="38.25" hidden="1" outlineLevel="4">
      <c r="A164" s="14" t="s">
        <v>13</v>
      </c>
      <c r="B164" s="15" t="s">
        <v>212</v>
      </c>
      <c r="C164" s="16">
        <v>27976000</v>
      </c>
      <c r="D164" s="16">
        <v>16835000</v>
      </c>
    </row>
    <row r="165" spans="1:4" ht="63.75" hidden="1" outlineLevel="3">
      <c r="A165" s="14" t="s">
        <v>36</v>
      </c>
      <c r="B165" s="15" t="s">
        <v>37</v>
      </c>
      <c r="C165" s="16">
        <v>70000</v>
      </c>
      <c r="D165" s="16">
        <v>31205.26</v>
      </c>
    </row>
    <row r="166" spans="1:4" ht="38.25" hidden="1" outlineLevel="4">
      <c r="A166" s="14" t="s">
        <v>13</v>
      </c>
      <c r="B166" s="15" t="s">
        <v>37</v>
      </c>
      <c r="C166" s="16">
        <v>70000</v>
      </c>
      <c r="D166" s="16">
        <v>31205.26</v>
      </c>
    </row>
    <row r="167" spans="1:4" ht="25.5" hidden="1" outlineLevel="2">
      <c r="A167" s="14" t="s">
        <v>213</v>
      </c>
      <c r="B167" s="15" t="s">
        <v>214</v>
      </c>
      <c r="C167" s="7">
        <v>64850400</v>
      </c>
      <c r="D167" s="7">
        <v>37410266.770000003</v>
      </c>
    </row>
    <row r="168" spans="1:4" ht="25.5" hidden="1" outlineLevel="3">
      <c r="A168" s="14" t="s">
        <v>78</v>
      </c>
      <c r="B168" s="15" t="s">
        <v>215</v>
      </c>
      <c r="C168" s="16">
        <v>600</v>
      </c>
      <c r="D168" s="16">
        <v>600</v>
      </c>
    </row>
    <row r="169" spans="1:4" ht="38.25" hidden="1" outlineLevel="4">
      <c r="A169" s="14" t="s">
        <v>13</v>
      </c>
      <c r="B169" s="15" t="s">
        <v>215</v>
      </c>
      <c r="C169" s="16">
        <v>600</v>
      </c>
      <c r="D169" s="16">
        <v>600</v>
      </c>
    </row>
    <row r="170" spans="1:4" hidden="1" outlineLevel="3">
      <c r="A170" s="14" t="s">
        <v>80</v>
      </c>
      <c r="B170" s="15" t="s">
        <v>216</v>
      </c>
      <c r="C170" s="16">
        <v>230800</v>
      </c>
      <c r="D170" s="16">
        <v>230800</v>
      </c>
    </row>
    <row r="171" spans="1:4" ht="38.25" hidden="1" outlineLevel="4">
      <c r="A171" s="14" t="s">
        <v>13</v>
      </c>
      <c r="B171" s="15" t="s">
        <v>216</v>
      </c>
      <c r="C171" s="16">
        <v>230800</v>
      </c>
      <c r="D171" s="16">
        <v>230800</v>
      </c>
    </row>
    <row r="172" spans="1:4" ht="38.25" hidden="1" outlineLevel="3">
      <c r="A172" s="14" t="s">
        <v>217</v>
      </c>
      <c r="B172" s="15" t="s">
        <v>218</v>
      </c>
      <c r="C172" s="16">
        <v>1515000</v>
      </c>
      <c r="D172" s="16">
        <v>537866.77</v>
      </c>
    </row>
    <row r="173" spans="1:4" ht="38.25" hidden="1" outlineLevel="4">
      <c r="A173" s="14" t="s">
        <v>55</v>
      </c>
      <c r="B173" s="15" t="s">
        <v>218</v>
      </c>
      <c r="C173" s="16">
        <v>1250000</v>
      </c>
      <c r="D173" s="16">
        <v>527866.77</v>
      </c>
    </row>
    <row r="174" spans="1:4" ht="38.25" hidden="1" outlineLevel="4">
      <c r="A174" s="14" t="s">
        <v>13</v>
      </c>
      <c r="B174" s="15" t="s">
        <v>218</v>
      </c>
      <c r="C174" s="16">
        <v>265000</v>
      </c>
      <c r="D174" s="16">
        <v>10000</v>
      </c>
    </row>
    <row r="175" spans="1:4" ht="38.25" hidden="1" outlineLevel="3">
      <c r="A175" s="14" t="s">
        <v>219</v>
      </c>
      <c r="B175" s="15" t="s">
        <v>220</v>
      </c>
      <c r="C175" s="16">
        <v>600000</v>
      </c>
      <c r="D175" s="16">
        <v>538000</v>
      </c>
    </row>
    <row r="176" spans="1:4" ht="38.25" hidden="1" outlineLevel="4">
      <c r="A176" s="14" t="s">
        <v>55</v>
      </c>
      <c r="B176" s="15" t="s">
        <v>220</v>
      </c>
      <c r="C176" s="16">
        <v>212000</v>
      </c>
      <c r="D176" s="16">
        <v>150000</v>
      </c>
    </row>
    <row r="177" spans="1:4" ht="38.25" hidden="1" outlineLevel="4">
      <c r="A177" s="14" t="s">
        <v>13</v>
      </c>
      <c r="B177" s="15" t="s">
        <v>220</v>
      </c>
      <c r="C177" s="16">
        <v>388000</v>
      </c>
      <c r="D177" s="16">
        <v>388000</v>
      </c>
    </row>
    <row r="178" spans="1:4" ht="63.75" hidden="1" outlineLevel="3">
      <c r="A178" s="14" t="s">
        <v>82</v>
      </c>
      <c r="B178" s="15" t="s">
        <v>221</v>
      </c>
      <c r="C178" s="16">
        <v>62504000</v>
      </c>
      <c r="D178" s="16">
        <v>36103000</v>
      </c>
    </row>
    <row r="179" spans="1:4" ht="38.25" hidden="1" outlineLevel="4">
      <c r="A179" s="14" t="s">
        <v>13</v>
      </c>
      <c r="B179" s="15" t="s">
        <v>221</v>
      </c>
      <c r="C179" s="16">
        <v>62504000</v>
      </c>
      <c r="D179" s="16">
        <v>36103000</v>
      </c>
    </row>
    <row r="180" spans="1:4" ht="25.5" hidden="1" outlineLevel="1">
      <c r="A180" s="14" t="s">
        <v>222</v>
      </c>
      <c r="B180" s="15" t="s">
        <v>223</v>
      </c>
      <c r="C180" s="10">
        <v>35523977.789999999</v>
      </c>
      <c r="D180" s="10">
        <v>19559600</v>
      </c>
    </row>
    <row r="181" spans="1:4" ht="25.5" hidden="1" outlineLevel="2">
      <c r="A181" s="14" t="s">
        <v>224</v>
      </c>
      <c r="B181" s="15" t="s">
        <v>225</v>
      </c>
      <c r="C181" s="16">
        <v>35523977.789999999</v>
      </c>
      <c r="D181" s="16">
        <v>19559600</v>
      </c>
    </row>
    <row r="182" spans="1:4" ht="25.5" hidden="1" outlineLevel="3">
      <c r="A182" s="14" t="s">
        <v>117</v>
      </c>
      <c r="B182" s="15" t="s">
        <v>226</v>
      </c>
      <c r="C182" s="16">
        <v>1000000</v>
      </c>
      <c r="D182" s="16">
        <v>350000</v>
      </c>
    </row>
    <row r="183" spans="1:4" ht="38.25" hidden="1" outlineLevel="4">
      <c r="A183" s="14" t="s">
        <v>13</v>
      </c>
      <c r="B183" s="15" t="s">
        <v>226</v>
      </c>
      <c r="C183" s="16">
        <v>1000000</v>
      </c>
      <c r="D183" s="16">
        <v>350000</v>
      </c>
    </row>
    <row r="184" spans="1:4" ht="25.5" hidden="1" outlineLevel="3">
      <c r="A184" s="14" t="s">
        <v>78</v>
      </c>
      <c r="B184" s="15" t="s">
        <v>227</v>
      </c>
      <c r="C184" s="16">
        <v>24400</v>
      </c>
      <c r="D184" s="16">
        <v>24400</v>
      </c>
    </row>
    <row r="185" spans="1:4" ht="38.25" hidden="1" outlineLevel="4">
      <c r="A185" s="14" t="s">
        <v>13</v>
      </c>
      <c r="B185" s="15" t="s">
        <v>227</v>
      </c>
      <c r="C185" s="16">
        <v>24400</v>
      </c>
      <c r="D185" s="16">
        <v>24400</v>
      </c>
    </row>
    <row r="186" spans="1:4" hidden="1" outlineLevel="3">
      <c r="A186" s="14" t="s">
        <v>80</v>
      </c>
      <c r="B186" s="15" t="s">
        <v>228</v>
      </c>
      <c r="C186" s="16">
        <v>299200</v>
      </c>
      <c r="D186" s="16">
        <v>299200</v>
      </c>
    </row>
    <row r="187" spans="1:4" ht="38.25" hidden="1" outlineLevel="4">
      <c r="A187" s="14" t="s">
        <v>13</v>
      </c>
      <c r="B187" s="15" t="s">
        <v>228</v>
      </c>
      <c r="C187" s="16">
        <v>299200</v>
      </c>
      <c r="D187" s="16">
        <v>299200</v>
      </c>
    </row>
    <row r="188" spans="1:4" ht="63.75" hidden="1" outlineLevel="3">
      <c r="A188" s="14" t="s">
        <v>82</v>
      </c>
      <c r="B188" s="15" t="s">
        <v>229</v>
      </c>
      <c r="C188" s="16">
        <v>34192500</v>
      </c>
      <c r="D188" s="16">
        <v>18886000</v>
      </c>
    </row>
    <row r="189" spans="1:4" ht="38.25" hidden="1" outlineLevel="4">
      <c r="A189" s="14" t="s">
        <v>13</v>
      </c>
      <c r="B189" s="15" t="s">
        <v>229</v>
      </c>
      <c r="C189" s="16">
        <v>34192500</v>
      </c>
      <c r="D189" s="16">
        <v>18886000</v>
      </c>
    </row>
    <row r="190" spans="1:4" ht="25.5" hidden="1" outlineLevel="3">
      <c r="A190" s="14" t="s">
        <v>117</v>
      </c>
      <c r="B190" s="15" t="s">
        <v>230</v>
      </c>
      <c r="C190" s="16">
        <v>7877.79</v>
      </c>
      <c r="D190" s="16">
        <v>0</v>
      </c>
    </row>
    <row r="191" spans="1:4" ht="38.25" hidden="1" outlineLevel="4">
      <c r="A191" s="14" t="s">
        <v>55</v>
      </c>
      <c r="B191" s="15" t="s">
        <v>230</v>
      </c>
      <c r="C191" s="16">
        <v>7877.79</v>
      </c>
      <c r="D191" s="16">
        <v>0</v>
      </c>
    </row>
    <row r="192" spans="1:4" ht="38.25" hidden="1" outlineLevel="1">
      <c r="A192" s="14" t="s">
        <v>231</v>
      </c>
      <c r="B192" s="15" t="s">
        <v>232</v>
      </c>
      <c r="C192" s="16">
        <v>2000000</v>
      </c>
      <c r="D192" s="16">
        <v>550000</v>
      </c>
    </row>
    <row r="193" spans="1:4" ht="38.25" hidden="1" outlineLevel="2">
      <c r="A193" s="14" t="s">
        <v>233</v>
      </c>
      <c r="B193" s="15" t="s">
        <v>234</v>
      </c>
      <c r="C193" s="16">
        <v>2000000</v>
      </c>
      <c r="D193" s="16">
        <v>550000</v>
      </c>
    </row>
    <row r="194" spans="1:4" ht="63.75" hidden="1" outlineLevel="3">
      <c r="A194" s="14" t="s">
        <v>82</v>
      </c>
      <c r="B194" s="15" t="s">
        <v>235</v>
      </c>
      <c r="C194" s="16">
        <v>2000000</v>
      </c>
      <c r="D194" s="16">
        <v>550000</v>
      </c>
    </row>
    <row r="195" spans="1:4" ht="38.25" hidden="1" outlineLevel="4">
      <c r="A195" s="14" t="s">
        <v>13</v>
      </c>
      <c r="B195" s="15" t="s">
        <v>235</v>
      </c>
      <c r="C195" s="16">
        <v>2000000</v>
      </c>
      <c r="D195" s="16">
        <v>550000</v>
      </c>
    </row>
    <row r="196" spans="1:4" ht="25.5" hidden="1" outlineLevel="1">
      <c r="A196" s="14" t="s">
        <v>236</v>
      </c>
      <c r="B196" s="15" t="s">
        <v>237</v>
      </c>
      <c r="C196" s="16">
        <v>28454300</v>
      </c>
      <c r="D196" s="16">
        <v>16885953.18</v>
      </c>
    </row>
    <row r="197" spans="1:4" ht="25.5" hidden="1" outlineLevel="2">
      <c r="A197" s="14" t="s">
        <v>238</v>
      </c>
      <c r="B197" s="15" t="s">
        <v>239</v>
      </c>
      <c r="C197" s="16">
        <v>28454300</v>
      </c>
      <c r="D197" s="16">
        <v>16885953.18</v>
      </c>
    </row>
    <row r="198" spans="1:4" ht="51" hidden="1" outlineLevel="3">
      <c r="A198" s="14" t="s">
        <v>240</v>
      </c>
      <c r="B198" s="15" t="s">
        <v>241</v>
      </c>
      <c r="C198" s="16">
        <v>4808300</v>
      </c>
      <c r="D198" s="16">
        <v>1920882.41</v>
      </c>
    </row>
    <row r="199" spans="1:4" ht="76.5" hidden="1" outlineLevel="4">
      <c r="A199" s="14" t="s">
        <v>64</v>
      </c>
      <c r="B199" s="15" t="s">
        <v>241</v>
      </c>
      <c r="C199" s="16">
        <v>4709300</v>
      </c>
      <c r="D199" s="16">
        <v>1917682.41</v>
      </c>
    </row>
    <row r="200" spans="1:4" ht="38.25" hidden="1" outlineLevel="4">
      <c r="A200" s="14" t="s">
        <v>55</v>
      </c>
      <c r="B200" s="15" t="s">
        <v>241</v>
      </c>
      <c r="C200" s="16">
        <v>99000</v>
      </c>
      <c r="D200" s="16">
        <v>3200</v>
      </c>
    </row>
    <row r="201" spans="1:4" ht="38.25" hidden="1" outlineLevel="3">
      <c r="A201" s="14" t="s">
        <v>242</v>
      </c>
      <c r="B201" s="15" t="s">
        <v>243</v>
      </c>
      <c r="C201" s="16">
        <v>23646000</v>
      </c>
      <c r="D201" s="16">
        <v>14965070.77</v>
      </c>
    </row>
    <row r="202" spans="1:4" ht="76.5" hidden="1" outlineLevel="4">
      <c r="A202" s="14" t="s">
        <v>64</v>
      </c>
      <c r="B202" s="15" t="s">
        <v>243</v>
      </c>
      <c r="C202" s="16">
        <v>23570000</v>
      </c>
      <c r="D202" s="16">
        <v>14949970.77</v>
      </c>
    </row>
    <row r="203" spans="1:4" ht="38.25" hidden="1" outlineLevel="4">
      <c r="A203" s="14" t="s">
        <v>55</v>
      </c>
      <c r="B203" s="15" t="s">
        <v>243</v>
      </c>
      <c r="C203" s="16">
        <v>76000</v>
      </c>
      <c r="D203" s="16">
        <v>15100</v>
      </c>
    </row>
    <row r="204" spans="1:4" ht="38.25" collapsed="1">
      <c r="A204" s="8" t="s">
        <v>38</v>
      </c>
      <c r="B204" s="9" t="s">
        <v>39</v>
      </c>
      <c r="C204" s="10">
        <f>C205+C209+C216</f>
        <v>1662612</v>
      </c>
      <c r="D204" s="10">
        <f>D205+D209+D216</f>
        <v>777389.88</v>
      </c>
    </row>
    <row r="205" spans="1:4" ht="25.5" hidden="1" outlineLevel="1">
      <c r="A205" s="14" t="s">
        <v>244</v>
      </c>
      <c r="B205" s="15" t="s">
        <v>245</v>
      </c>
      <c r="C205" s="16">
        <v>45000</v>
      </c>
      <c r="D205" s="16">
        <v>34947.980000000003</v>
      </c>
    </row>
    <row r="206" spans="1:4" ht="25.5" hidden="1" outlineLevel="2">
      <c r="A206" s="14" t="s">
        <v>246</v>
      </c>
      <c r="B206" s="15" t="s">
        <v>247</v>
      </c>
      <c r="C206" s="16">
        <v>45000</v>
      </c>
      <c r="D206" s="16">
        <v>34947.980000000003</v>
      </c>
    </row>
    <row r="207" spans="1:4" ht="38.25" hidden="1" outlineLevel="3">
      <c r="A207" s="14" t="s">
        <v>248</v>
      </c>
      <c r="B207" s="15" t="s">
        <v>249</v>
      </c>
      <c r="C207" s="16">
        <v>45000</v>
      </c>
      <c r="D207" s="16">
        <v>34947.980000000003</v>
      </c>
    </row>
    <row r="208" spans="1:4" ht="38.25" hidden="1" outlineLevel="4">
      <c r="A208" s="14" t="s">
        <v>55</v>
      </c>
      <c r="B208" s="15" t="s">
        <v>249</v>
      </c>
      <c r="C208" s="16">
        <v>45000</v>
      </c>
      <c r="D208" s="16">
        <v>34947.980000000003</v>
      </c>
    </row>
    <row r="209" spans="1:4" ht="38.25" hidden="1" outlineLevel="1">
      <c r="A209" s="14" t="s">
        <v>250</v>
      </c>
      <c r="B209" s="15" t="s">
        <v>251</v>
      </c>
      <c r="C209" s="16">
        <v>1568000</v>
      </c>
      <c r="D209" s="16">
        <v>692829.9</v>
      </c>
    </row>
    <row r="210" spans="1:4" ht="25.5" hidden="1" outlineLevel="2">
      <c r="A210" s="14" t="s">
        <v>252</v>
      </c>
      <c r="B210" s="15" t="s">
        <v>253</v>
      </c>
      <c r="C210" s="16">
        <v>480000</v>
      </c>
      <c r="D210" s="16">
        <v>176000</v>
      </c>
    </row>
    <row r="211" spans="1:4" ht="38.25" hidden="1" outlineLevel="3">
      <c r="A211" s="14" t="s">
        <v>254</v>
      </c>
      <c r="B211" s="15" t="s">
        <v>255</v>
      </c>
      <c r="C211" s="16">
        <v>480000</v>
      </c>
      <c r="D211" s="16">
        <v>176000</v>
      </c>
    </row>
    <row r="212" spans="1:4" ht="25.5" hidden="1" outlineLevel="4">
      <c r="A212" s="14" t="s">
        <v>46</v>
      </c>
      <c r="B212" s="15" t="s">
        <v>255</v>
      </c>
      <c r="C212" s="16">
        <v>480000</v>
      </c>
      <c r="D212" s="16">
        <v>176000</v>
      </c>
    </row>
    <row r="213" spans="1:4" ht="38.25" hidden="1" outlineLevel="2">
      <c r="A213" s="14" t="s">
        <v>256</v>
      </c>
      <c r="B213" s="15" t="s">
        <v>257</v>
      </c>
      <c r="C213" s="16">
        <v>1088000</v>
      </c>
      <c r="D213" s="16">
        <v>516829.9</v>
      </c>
    </row>
    <row r="214" spans="1:4" ht="63.75" hidden="1" outlineLevel="3">
      <c r="A214" s="14" t="s">
        <v>258</v>
      </c>
      <c r="B214" s="15" t="s">
        <v>259</v>
      </c>
      <c r="C214" s="16">
        <v>1088000</v>
      </c>
      <c r="D214" s="16">
        <v>516829.9</v>
      </c>
    </row>
    <row r="215" spans="1:4" ht="25.5" hidden="1" outlineLevel="4">
      <c r="A215" s="14" t="s">
        <v>46</v>
      </c>
      <c r="B215" s="15" t="s">
        <v>259</v>
      </c>
      <c r="C215" s="16">
        <v>1088000</v>
      </c>
      <c r="D215" s="16">
        <v>516829.9</v>
      </c>
    </row>
    <row r="216" spans="1:4" ht="51" hidden="1" outlineLevel="1">
      <c r="A216" s="14" t="s">
        <v>40</v>
      </c>
      <c r="B216" s="15" t="s">
        <v>41</v>
      </c>
      <c r="C216" s="16">
        <v>49612</v>
      </c>
      <c r="D216" s="16">
        <v>49612</v>
      </c>
    </row>
    <row r="217" spans="1:4" hidden="1" outlineLevel="2">
      <c r="A217" s="14" t="s">
        <v>42</v>
      </c>
      <c r="B217" s="15" t="s">
        <v>43</v>
      </c>
      <c r="C217" s="16">
        <v>2576855.25</v>
      </c>
      <c r="D217" s="16">
        <v>2576855.25</v>
      </c>
    </row>
    <row r="218" spans="1:4" ht="25.5" hidden="1" outlineLevel="3">
      <c r="A218" s="14" t="s">
        <v>44</v>
      </c>
      <c r="B218" s="15" t="s">
        <v>45</v>
      </c>
      <c r="C218" s="16">
        <v>2576855.25</v>
      </c>
      <c r="D218" s="16">
        <v>2576855.25</v>
      </c>
    </row>
    <row r="219" spans="1:4" ht="25.5" hidden="1" outlineLevel="4">
      <c r="A219" s="14" t="s">
        <v>46</v>
      </c>
      <c r="B219" s="15" t="s">
        <v>45</v>
      </c>
      <c r="C219" s="16">
        <v>2576855.25</v>
      </c>
      <c r="D219" s="16">
        <v>2576855.25</v>
      </c>
    </row>
    <row r="220" spans="1:4" ht="51" collapsed="1">
      <c r="A220" s="8" t="s">
        <v>260</v>
      </c>
      <c r="B220" s="9" t="s">
        <v>261</v>
      </c>
      <c r="C220" s="10">
        <v>1076000</v>
      </c>
      <c r="D220" s="10">
        <v>343000</v>
      </c>
    </row>
    <row r="221" spans="1:4" ht="38.25" hidden="1" outlineLevel="1">
      <c r="A221" s="14" t="s">
        <v>262</v>
      </c>
      <c r="B221" s="15" t="s">
        <v>263</v>
      </c>
      <c r="C221" s="16">
        <v>325000</v>
      </c>
      <c r="D221" s="16">
        <v>25000</v>
      </c>
    </row>
    <row r="222" spans="1:4" ht="25.5" hidden="1" outlineLevel="2">
      <c r="A222" s="14" t="s">
        <v>264</v>
      </c>
      <c r="B222" s="15" t="s">
        <v>265</v>
      </c>
      <c r="C222" s="16">
        <v>325000</v>
      </c>
      <c r="D222" s="16">
        <v>25000</v>
      </c>
    </row>
    <row r="223" spans="1:4" ht="38.25" hidden="1" outlineLevel="3">
      <c r="A223" s="14" t="s">
        <v>266</v>
      </c>
      <c r="B223" s="15" t="s">
        <v>267</v>
      </c>
      <c r="C223" s="16">
        <v>325000</v>
      </c>
      <c r="D223" s="16">
        <v>25000</v>
      </c>
    </row>
    <row r="224" spans="1:4" ht="38.25" hidden="1" outlineLevel="4">
      <c r="A224" s="14" t="s">
        <v>55</v>
      </c>
      <c r="B224" s="15" t="s">
        <v>267</v>
      </c>
      <c r="C224" s="16">
        <v>325000</v>
      </c>
      <c r="D224" s="16">
        <v>25000</v>
      </c>
    </row>
    <row r="225" spans="1:4" ht="63.75" hidden="1" outlineLevel="1">
      <c r="A225" s="14" t="s">
        <v>268</v>
      </c>
      <c r="B225" s="15" t="s">
        <v>269</v>
      </c>
      <c r="C225" s="16">
        <v>751000</v>
      </c>
      <c r="D225" s="16">
        <v>318000</v>
      </c>
    </row>
    <row r="226" spans="1:4" ht="25.5" hidden="1" outlineLevel="2">
      <c r="A226" s="14" t="s">
        <v>270</v>
      </c>
      <c r="B226" s="15" t="s">
        <v>271</v>
      </c>
      <c r="C226" s="16">
        <v>751000</v>
      </c>
      <c r="D226" s="16">
        <v>318000</v>
      </c>
    </row>
    <row r="227" spans="1:4" ht="63.75" hidden="1" outlineLevel="3">
      <c r="A227" s="14" t="s">
        <v>272</v>
      </c>
      <c r="B227" s="15" t="s">
        <v>273</v>
      </c>
      <c r="C227" s="16">
        <v>751000</v>
      </c>
      <c r="D227" s="16">
        <v>318000</v>
      </c>
    </row>
    <row r="228" spans="1:4" ht="38.25" hidden="1" outlineLevel="4">
      <c r="A228" s="14" t="s">
        <v>13</v>
      </c>
      <c r="B228" s="15" t="s">
        <v>273</v>
      </c>
      <c r="C228" s="16">
        <v>751000</v>
      </c>
      <c r="D228" s="16">
        <v>318000</v>
      </c>
    </row>
    <row r="229" spans="1:4" ht="63.75" collapsed="1">
      <c r="A229" s="8" t="s">
        <v>274</v>
      </c>
      <c r="B229" s="9" t="s">
        <v>275</v>
      </c>
      <c r="C229" s="10">
        <v>5697600</v>
      </c>
      <c r="D229" s="10">
        <v>2748519.43</v>
      </c>
    </row>
    <row r="230" spans="1:4" ht="89.25" hidden="1" outlineLevel="2">
      <c r="A230" s="14" t="s">
        <v>276</v>
      </c>
      <c r="B230" s="15" t="s">
        <v>277</v>
      </c>
      <c r="C230" s="16">
        <v>5507600</v>
      </c>
      <c r="D230" s="16">
        <v>2714393.58</v>
      </c>
    </row>
    <row r="231" spans="1:4" ht="89.25" hidden="1" outlineLevel="3">
      <c r="A231" s="14" t="s">
        <v>278</v>
      </c>
      <c r="B231" s="15" t="s">
        <v>279</v>
      </c>
      <c r="C231" s="16">
        <v>5507600</v>
      </c>
      <c r="D231" s="16">
        <v>2714393.58</v>
      </c>
    </row>
    <row r="232" spans="1:4" ht="76.5" hidden="1" outlineLevel="4">
      <c r="A232" s="14" t="s">
        <v>64</v>
      </c>
      <c r="B232" s="15" t="s">
        <v>279</v>
      </c>
      <c r="C232" s="16">
        <v>4810000</v>
      </c>
      <c r="D232" s="16">
        <v>2553167.23</v>
      </c>
    </row>
    <row r="233" spans="1:4" ht="38.25" hidden="1" outlineLevel="4">
      <c r="A233" s="14" t="s">
        <v>55</v>
      </c>
      <c r="B233" s="15" t="s">
        <v>279</v>
      </c>
      <c r="C233" s="16">
        <v>695100</v>
      </c>
      <c r="D233" s="16">
        <v>161226.35</v>
      </c>
    </row>
    <row r="234" spans="1:4" hidden="1" outlineLevel="4">
      <c r="A234" s="14" t="s">
        <v>148</v>
      </c>
      <c r="B234" s="15" t="s">
        <v>279</v>
      </c>
      <c r="C234" s="16">
        <v>2500</v>
      </c>
      <c r="D234" s="16">
        <v>0</v>
      </c>
    </row>
    <row r="235" spans="1:4" ht="51" hidden="1" outlineLevel="2">
      <c r="A235" s="14" t="s">
        <v>280</v>
      </c>
      <c r="B235" s="15" t="s">
        <v>281</v>
      </c>
      <c r="C235" s="16">
        <v>90000</v>
      </c>
      <c r="D235" s="16">
        <v>34125.85</v>
      </c>
    </row>
    <row r="236" spans="1:4" ht="38.25" hidden="1" outlineLevel="3">
      <c r="A236" s="14" t="s">
        <v>282</v>
      </c>
      <c r="B236" s="15" t="s">
        <v>283</v>
      </c>
      <c r="C236" s="16">
        <v>90000</v>
      </c>
      <c r="D236" s="16">
        <v>34125.85</v>
      </c>
    </row>
    <row r="237" spans="1:4" ht="38.25" hidden="1" outlineLevel="4">
      <c r="A237" s="14" t="s">
        <v>55</v>
      </c>
      <c r="B237" s="15" t="s">
        <v>283</v>
      </c>
      <c r="C237" s="16">
        <v>90000</v>
      </c>
      <c r="D237" s="16">
        <v>34125.85</v>
      </c>
    </row>
    <row r="238" spans="1:4" ht="25.5" hidden="1" outlineLevel="2">
      <c r="A238" s="14" t="s">
        <v>284</v>
      </c>
      <c r="B238" s="15" t="s">
        <v>285</v>
      </c>
      <c r="C238" s="16">
        <v>100000</v>
      </c>
      <c r="D238" s="16">
        <v>0</v>
      </c>
    </row>
    <row r="239" spans="1:4" ht="25.5" hidden="1" outlineLevel="3">
      <c r="A239" s="14" t="s">
        <v>286</v>
      </c>
      <c r="B239" s="15" t="s">
        <v>287</v>
      </c>
      <c r="C239" s="16">
        <v>100000</v>
      </c>
      <c r="D239" s="16">
        <v>0</v>
      </c>
    </row>
    <row r="240" spans="1:4" ht="38.25" hidden="1" outlineLevel="4">
      <c r="A240" s="14" t="s">
        <v>55</v>
      </c>
      <c r="B240" s="15" t="s">
        <v>287</v>
      </c>
      <c r="C240" s="16">
        <v>100000</v>
      </c>
      <c r="D240" s="16">
        <v>0</v>
      </c>
    </row>
    <row r="241" spans="1:4" ht="38.25" collapsed="1">
      <c r="A241" s="8" t="s">
        <v>47</v>
      </c>
      <c r="B241" s="9" t="s">
        <v>48</v>
      </c>
      <c r="C241" s="10">
        <f>159631732.87-43966800</f>
        <v>115664932.87</v>
      </c>
      <c r="D241" s="10">
        <f>93684428.03-22846835.53</f>
        <v>70837592.5</v>
      </c>
    </row>
    <row r="242" spans="1:4" ht="38.25" hidden="1" outlineLevel="1">
      <c r="A242" s="14" t="s">
        <v>288</v>
      </c>
      <c r="B242" s="15" t="s">
        <v>289</v>
      </c>
      <c r="C242" s="16">
        <v>580000</v>
      </c>
      <c r="D242" s="16">
        <v>100000</v>
      </c>
    </row>
    <row r="243" spans="1:4" ht="38.25" hidden="1" outlineLevel="2">
      <c r="A243" s="14" t="s">
        <v>290</v>
      </c>
      <c r="B243" s="15" t="s">
        <v>291</v>
      </c>
      <c r="C243" s="16">
        <v>580000</v>
      </c>
      <c r="D243" s="16">
        <v>100000</v>
      </c>
    </row>
    <row r="244" spans="1:4" ht="38.25" hidden="1" outlineLevel="3">
      <c r="A244" s="14" t="s">
        <v>292</v>
      </c>
      <c r="B244" s="15" t="s">
        <v>293</v>
      </c>
      <c r="C244" s="16">
        <v>580000</v>
      </c>
      <c r="D244" s="16">
        <v>100000</v>
      </c>
    </row>
    <row r="245" spans="1:4" ht="38.25" hidden="1" outlineLevel="4">
      <c r="A245" s="14" t="s">
        <v>55</v>
      </c>
      <c r="B245" s="15" t="s">
        <v>293</v>
      </c>
      <c r="C245" s="16">
        <v>580000</v>
      </c>
      <c r="D245" s="16">
        <v>100000</v>
      </c>
    </row>
    <row r="246" spans="1:4" ht="25.5" hidden="1" outlineLevel="1">
      <c r="A246" s="14" t="s">
        <v>294</v>
      </c>
      <c r="B246" s="15" t="s">
        <v>295</v>
      </c>
      <c r="C246" s="16">
        <v>2498169.7999999998</v>
      </c>
      <c r="D246" s="16">
        <v>8313.33</v>
      </c>
    </row>
    <row r="247" spans="1:4" ht="25.5" hidden="1" outlineLevel="2">
      <c r="A247" s="14" t="s">
        <v>296</v>
      </c>
      <c r="B247" s="15" t="s">
        <v>297</v>
      </c>
      <c r="C247" s="16">
        <v>2497148.64</v>
      </c>
      <c r="D247" s="16">
        <v>7811.27</v>
      </c>
    </row>
    <row r="248" spans="1:4" ht="25.5" hidden="1" outlineLevel="3">
      <c r="A248" s="14" t="s">
        <v>114</v>
      </c>
      <c r="B248" s="15" t="s">
        <v>298</v>
      </c>
      <c r="C248" s="16">
        <v>1000000</v>
      </c>
      <c r="D248" s="16">
        <v>0</v>
      </c>
    </row>
    <row r="249" spans="1:4" ht="38.25" hidden="1" outlineLevel="4">
      <c r="A249" s="14" t="s">
        <v>116</v>
      </c>
      <c r="B249" s="15" t="s">
        <v>298</v>
      </c>
      <c r="C249" s="16">
        <v>1000000</v>
      </c>
      <c r="D249" s="16">
        <v>0</v>
      </c>
    </row>
    <row r="250" spans="1:4" ht="25.5" hidden="1" outlineLevel="3">
      <c r="A250" s="14" t="s">
        <v>117</v>
      </c>
      <c r="B250" s="15" t="s">
        <v>299</v>
      </c>
      <c r="C250" s="16">
        <v>1479924.58</v>
      </c>
      <c r="D250" s="16">
        <v>5000</v>
      </c>
    </row>
    <row r="251" spans="1:4" ht="38.25" hidden="1" outlineLevel="4">
      <c r="A251" s="14" t="s">
        <v>116</v>
      </c>
      <c r="B251" s="15" t="s">
        <v>299</v>
      </c>
      <c r="C251" s="16">
        <v>89924.58</v>
      </c>
      <c r="D251" s="16">
        <v>5000</v>
      </c>
    </row>
    <row r="252" spans="1:4" hidden="1" outlineLevel="4">
      <c r="A252" s="14" t="s">
        <v>148</v>
      </c>
      <c r="B252" s="15" t="s">
        <v>299</v>
      </c>
      <c r="C252" s="16">
        <v>1390000</v>
      </c>
      <c r="D252" s="16">
        <v>0</v>
      </c>
    </row>
    <row r="253" spans="1:4" ht="25.5" hidden="1" outlineLevel="3">
      <c r="A253" s="14" t="s">
        <v>114</v>
      </c>
      <c r="B253" s="15" t="s">
        <v>300</v>
      </c>
      <c r="C253" s="16">
        <v>1588.51</v>
      </c>
      <c r="D253" s="16">
        <v>1152.81</v>
      </c>
    </row>
    <row r="254" spans="1:4" ht="38.25" hidden="1" outlineLevel="4">
      <c r="A254" s="14" t="s">
        <v>116</v>
      </c>
      <c r="B254" s="15" t="s">
        <v>300</v>
      </c>
      <c r="C254" s="16">
        <v>1588.51</v>
      </c>
      <c r="D254" s="16">
        <v>1152.81</v>
      </c>
    </row>
    <row r="255" spans="1:4" ht="25.5" hidden="1" outlineLevel="3">
      <c r="A255" s="14" t="s">
        <v>301</v>
      </c>
      <c r="B255" s="15" t="s">
        <v>302</v>
      </c>
      <c r="C255" s="16">
        <v>6235.55</v>
      </c>
      <c r="D255" s="16">
        <v>1658.46</v>
      </c>
    </row>
    <row r="256" spans="1:4" ht="38.25" hidden="1" outlineLevel="4">
      <c r="A256" s="14" t="s">
        <v>55</v>
      </c>
      <c r="B256" s="15" t="s">
        <v>302</v>
      </c>
      <c r="C256" s="16">
        <v>6235.55</v>
      </c>
      <c r="D256" s="16">
        <v>1658.46</v>
      </c>
    </row>
    <row r="257" spans="1:4" ht="38.25" hidden="1" outlineLevel="3">
      <c r="A257" s="14" t="s">
        <v>303</v>
      </c>
      <c r="B257" s="15" t="s">
        <v>304</v>
      </c>
      <c r="C257" s="16">
        <v>9400</v>
      </c>
      <c r="D257" s="16">
        <v>0</v>
      </c>
    </row>
    <row r="258" spans="1:4" ht="38.25" hidden="1" outlineLevel="4">
      <c r="A258" s="14" t="s">
        <v>116</v>
      </c>
      <c r="B258" s="15" t="s">
        <v>304</v>
      </c>
      <c r="C258" s="16">
        <v>9400</v>
      </c>
      <c r="D258" s="16">
        <v>0</v>
      </c>
    </row>
    <row r="259" spans="1:4" hidden="1" outlineLevel="2">
      <c r="A259" s="14" t="s">
        <v>305</v>
      </c>
      <c r="B259" s="15" t="s">
        <v>306</v>
      </c>
      <c r="C259" s="16">
        <v>1021.16</v>
      </c>
      <c r="D259" s="16">
        <v>502.06</v>
      </c>
    </row>
    <row r="260" spans="1:4" ht="25.5" hidden="1" outlineLevel="3">
      <c r="A260" s="14" t="s">
        <v>117</v>
      </c>
      <c r="B260" s="15" t="s">
        <v>307</v>
      </c>
      <c r="C260" s="16">
        <v>1021.16</v>
      </c>
      <c r="D260" s="16">
        <v>502.06</v>
      </c>
    </row>
    <row r="261" spans="1:4" ht="38.25" hidden="1" outlineLevel="4">
      <c r="A261" s="14" t="s">
        <v>55</v>
      </c>
      <c r="B261" s="15" t="s">
        <v>307</v>
      </c>
      <c r="C261" s="16">
        <v>1021.16</v>
      </c>
      <c r="D261" s="16">
        <v>502.06</v>
      </c>
    </row>
    <row r="262" spans="1:4" hidden="1" outlineLevel="1">
      <c r="A262" s="14" t="s">
        <v>308</v>
      </c>
      <c r="B262" s="15" t="s">
        <v>309</v>
      </c>
      <c r="C262" s="16">
        <v>5860870.7699999996</v>
      </c>
      <c r="D262" s="16">
        <v>2774767.49</v>
      </c>
    </row>
    <row r="263" spans="1:4" ht="25.5" hidden="1" outlineLevel="2">
      <c r="A263" s="14" t="s">
        <v>310</v>
      </c>
      <c r="B263" s="15" t="s">
        <v>311</v>
      </c>
      <c r="C263" s="16">
        <v>1632406.06</v>
      </c>
      <c r="D263" s="16">
        <v>777521.8</v>
      </c>
    </row>
    <row r="264" spans="1:4" ht="25.5" hidden="1" outlineLevel="3">
      <c r="A264" s="14" t="s">
        <v>117</v>
      </c>
      <c r="B264" s="15" t="s">
        <v>312</v>
      </c>
      <c r="C264" s="16">
        <v>1301400</v>
      </c>
      <c r="D264" s="16">
        <v>777521.8</v>
      </c>
    </row>
    <row r="265" spans="1:4" ht="38.25" hidden="1" outlineLevel="4">
      <c r="A265" s="14" t="s">
        <v>55</v>
      </c>
      <c r="B265" s="15" t="s">
        <v>312</v>
      </c>
      <c r="C265" s="16">
        <v>1301400</v>
      </c>
      <c r="D265" s="16">
        <v>777521.8</v>
      </c>
    </row>
    <row r="266" spans="1:4" ht="25.5" hidden="1" outlineLevel="3">
      <c r="A266" s="14" t="s">
        <v>313</v>
      </c>
      <c r="B266" s="15" t="s">
        <v>314</v>
      </c>
      <c r="C266" s="16">
        <v>331006.06</v>
      </c>
      <c r="D266" s="16">
        <v>0</v>
      </c>
    </row>
    <row r="267" spans="1:4" hidden="1" outlineLevel="4">
      <c r="A267" s="14" t="s">
        <v>148</v>
      </c>
      <c r="B267" s="15" t="s">
        <v>314</v>
      </c>
      <c r="C267" s="16">
        <v>331006.06</v>
      </c>
      <c r="D267" s="16">
        <v>0</v>
      </c>
    </row>
    <row r="268" spans="1:4" ht="38.25" hidden="1" outlineLevel="2">
      <c r="A268" s="14" t="s">
        <v>315</v>
      </c>
      <c r="B268" s="15" t="s">
        <v>316</v>
      </c>
      <c r="C268" s="16">
        <v>25000</v>
      </c>
      <c r="D268" s="16">
        <v>0</v>
      </c>
    </row>
    <row r="269" spans="1:4" ht="51" hidden="1" outlineLevel="3">
      <c r="A269" s="14" t="s">
        <v>317</v>
      </c>
      <c r="B269" s="15" t="s">
        <v>318</v>
      </c>
      <c r="C269" s="16">
        <v>25000</v>
      </c>
      <c r="D269" s="16">
        <v>0</v>
      </c>
    </row>
    <row r="270" spans="1:4" ht="38.25" hidden="1" outlineLevel="4">
      <c r="A270" s="14" t="s">
        <v>55</v>
      </c>
      <c r="B270" s="15" t="s">
        <v>318</v>
      </c>
      <c r="C270" s="16">
        <v>25000</v>
      </c>
      <c r="D270" s="16">
        <v>0</v>
      </c>
    </row>
    <row r="271" spans="1:4" ht="38.25" hidden="1" outlineLevel="2">
      <c r="A271" s="14" t="s">
        <v>319</v>
      </c>
      <c r="B271" s="15" t="s">
        <v>320</v>
      </c>
      <c r="C271" s="16">
        <v>4040000</v>
      </c>
      <c r="D271" s="16">
        <v>1973586.04</v>
      </c>
    </row>
    <row r="272" spans="1:4" ht="38.25" hidden="1" outlineLevel="3">
      <c r="A272" s="14" t="s">
        <v>321</v>
      </c>
      <c r="B272" s="15" t="s">
        <v>322</v>
      </c>
      <c r="C272" s="16">
        <v>4040000</v>
      </c>
      <c r="D272" s="16">
        <v>1973586.04</v>
      </c>
    </row>
    <row r="273" spans="1:4" ht="38.25" hidden="1" outlineLevel="4">
      <c r="A273" s="14" t="s">
        <v>55</v>
      </c>
      <c r="B273" s="15" t="s">
        <v>322</v>
      </c>
      <c r="C273" s="16">
        <v>4040000</v>
      </c>
      <c r="D273" s="16">
        <v>1973586.04</v>
      </c>
    </row>
    <row r="274" spans="1:4" ht="38.25" hidden="1" outlineLevel="2">
      <c r="A274" s="14" t="s">
        <v>323</v>
      </c>
      <c r="B274" s="15" t="s">
        <v>324</v>
      </c>
      <c r="C274" s="16">
        <v>163464.71</v>
      </c>
      <c r="D274" s="16">
        <v>23659.65</v>
      </c>
    </row>
    <row r="275" spans="1:4" ht="25.5" hidden="1" outlineLevel="3">
      <c r="A275" s="14" t="s">
        <v>325</v>
      </c>
      <c r="B275" s="15" t="s">
        <v>326</v>
      </c>
      <c r="C275" s="16">
        <v>163464.71</v>
      </c>
      <c r="D275" s="16">
        <v>23659.65</v>
      </c>
    </row>
    <row r="276" spans="1:4" ht="38.25" hidden="1" outlineLevel="4">
      <c r="A276" s="14" t="s">
        <v>116</v>
      </c>
      <c r="B276" s="15" t="s">
        <v>326</v>
      </c>
      <c r="C276" s="16">
        <v>163464.71</v>
      </c>
      <c r="D276" s="16">
        <v>23659.65</v>
      </c>
    </row>
    <row r="277" spans="1:4" ht="25.5" hidden="1" outlineLevel="1">
      <c r="A277" s="14" t="s">
        <v>49</v>
      </c>
      <c r="B277" s="15" t="s">
        <v>50</v>
      </c>
      <c r="C277" s="10">
        <f>91311909.03-43966800</f>
        <v>47345109.030000001</v>
      </c>
      <c r="D277" s="16">
        <f>53072989.88-22846835.53</f>
        <v>30226154.350000001</v>
      </c>
    </row>
    <row r="278" spans="1:4" ht="25.5" hidden="1" outlineLevel="2">
      <c r="A278" s="14" t="s">
        <v>327</v>
      </c>
      <c r="B278" s="15" t="s">
        <v>328</v>
      </c>
      <c r="C278" s="16">
        <v>46712100.030000001</v>
      </c>
      <c r="D278" s="16">
        <v>29980378.280000001</v>
      </c>
    </row>
    <row r="279" spans="1:4" ht="25.5" hidden="1" outlineLevel="3">
      <c r="A279" s="14" t="s">
        <v>78</v>
      </c>
      <c r="B279" s="15" t="s">
        <v>329</v>
      </c>
      <c r="C279" s="16">
        <v>2003200</v>
      </c>
      <c r="D279" s="16">
        <v>2003200</v>
      </c>
    </row>
    <row r="280" spans="1:4" ht="38.25" hidden="1" outlineLevel="4">
      <c r="A280" s="14" t="s">
        <v>13</v>
      </c>
      <c r="B280" s="15" t="s">
        <v>329</v>
      </c>
      <c r="C280" s="16">
        <v>2003200</v>
      </c>
      <c r="D280" s="16">
        <v>2003200</v>
      </c>
    </row>
    <row r="281" spans="1:4" hidden="1" outlineLevel="3">
      <c r="A281" s="14" t="s">
        <v>80</v>
      </c>
      <c r="B281" s="15" t="s">
        <v>330</v>
      </c>
      <c r="C281" s="16">
        <v>1142200</v>
      </c>
      <c r="D281" s="16">
        <v>1142200</v>
      </c>
    </row>
    <row r="282" spans="1:4" ht="38.25" hidden="1" outlineLevel="4">
      <c r="A282" s="14" t="s">
        <v>13</v>
      </c>
      <c r="B282" s="15" t="s">
        <v>330</v>
      </c>
      <c r="C282" s="16">
        <v>1142200</v>
      </c>
      <c r="D282" s="16">
        <v>1142200</v>
      </c>
    </row>
    <row r="283" spans="1:4" ht="51" hidden="1" outlineLevel="3">
      <c r="A283" s="14" t="s">
        <v>331</v>
      </c>
      <c r="B283" s="15" t="s">
        <v>332</v>
      </c>
      <c r="C283" s="16">
        <v>200000</v>
      </c>
      <c r="D283" s="16">
        <v>0</v>
      </c>
    </row>
    <row r="284" spans="1:4" ht="38.25" hidden="1" outlineLevel="4">
      <c r="A284" s="14" t="s">
        <v>13</v>
      </c>
      <c r="B284" s="15" t="s">
        <v>332</v>
      </c>
      <c r="C284" s="16">
        <v>200000</v>
      </c>
      <c r="D284" s="16">
        <v>0</v>
      </c>
    </row>
    <row r="285" spans="1:4" ht="25.5" hidden="1" outlineLevel="3">
      <c r="A285" s="14" t="s">
        <v>333</v>
      </c>
      <c r="B285" s="15" t="s">
        <v>334</v>
      </c>
      <c r="C285" s="16">
        <v>200000</v>
      </c>
      <c r="D285" s="16">
        <v>0</v>
      </c>
    </row>
    <row r="286" spans="1:4" ht="38.25" hidden="1" outlineLevel="4">
      <c r="A286" s="14" t="s">
        <v>13</v>
      </c>
      <c r="B286" s="15" t="s">
        <v>334</v>
      </c>
      <c r="C286" s="16">
        <v>200000</v>
      </c>
      <c r="D286" s="16">
        <v>0</v>
      </c>
    </row>
    <row r="287" spans="1:4" ht="25.5" hidden="1" outlineLevel="3">
      <c r="A287" s="14" t="s">
        <v>335</v>
      </c>
      <c r="B287" s="15" t="s">
        <v>336</v>
      </c>
      <c r="C287" s="16">
        <v>100000</v>
      </c>
      <c r="D287" s="16">
        <v>0</v>
      </c>
    </row>
    <row r="288" spans="1:4" ht="38.25" hidden="1" outlineLevel="4">
      <c r="A288" s="14" t="s">
        <v>13</v>
      </c>
      <c r="B288" s="15" t="s">
        <v>336</v>
      </c>
      <c r="C288" s="16">
        <v>100000</v>
      </c>
      <c r="D288" s="16">
        <v>0</v>
      </c>
    </row>
    <row r="289" spans="1:4" ht="63.75" hidden="1" outlineLevel="3">
      <c r="A289" s="14" t="s">
        <v>82</v>
      </c>
      <c r="B289" s="15" t="s">
        <v>337</v>
      </c>
      <c r="C289" s="16">
        <v>39536300</v>
      </c>
      <c r="D289" s="16">
        <v>24416678.280000001</v>
      </c>
    </row>
    <row r="290" spans="1:4" ht="38.25" hidden="1" outlineLevel="4">
      <c r="A290" s="14" t="s">
        <v>13</v>
      </c>
      <c r="B290" s="15" t="s">
        <v>337</v>
      </c>
      <c r="C290" s="16">
        <v>39536300</v>
      </c>
      <c r="D290" s="16">
        <v>24416678.280000001</v>
      </c>
    </row>
    <row r="291" spans="1:4" hidden="1" outlineLevel="3">
      <c r="A291" s="14" t="s">
        <v>338</v>
      </c>
      <c r="B291" s="15" t="s">
        <v>339</v>
      </c>
      <c r="C291" s="16">
        <v>3470100</v>
      </c>
      <c r="D291" s="16">
        <v>2418300</v>
      </c>
    </row>
    <row r="292" spans="1:4" ht="38.25" hidden="1" outlineLevel="4">
      <c r="A292" s="14" t="s">
        <v>13</v>
      </c>
      <c r="B292" s="15" t="s">
        <v>339</v>
      </c>
      <c r="C292" s="16">
        <v>3470100</v>
      </c>
      <c r="D292" s="16">
        <v>2418300</v>
      </c>
    </row>
    <row r="293" spans="1:4" ht="25.5" hidden="1" outlineLevel="3">
      <c r="A293" s="14" t="s">
        <v>114</v>
      </c>
      <c r="B293" s="15" t="s">
        <v>340</v>
      </c>
      <c r="C293" s="16">
        <v>300.02999999999997</v>
      </c>
      <c r="D293" s="16">
        <v>0</v>
      </c>
    </row>
    <row r="294" spans="1:4" ht="38.25" hidden="1" outlineLevel="4">
      <c r="A294" s="14" t="s">
        <v>116</v>
      </c>
      <c r="B294" s="15" t="s">
        <v>340</v>
      </c>
      <c r="C294" s="16">
        <v>300.02999999999997</v>
      </c>
      <c r="D294" s="16">
        <v>0</v>
      </c>
    </row>
    <row r="295" spans="1:4" ht="51" hidden="1" outlineLevel="3">
      <c r="A295" s="14" t="s">
        <v>341</v>
      </c>
      <c r="B295" s="15" t="s">
        <v>342</v>
      </c>
      <c r="C295" s="16">
        <v>60000</v>
      </c>
      <c r="D295" s="16">
        <v>0</v>
      </c>
    </row>
    <row r="296" spans="1:4" ht="38.25" hidden="1" outlineLevel="4">
      <c r="A296" s="14" t="s">
        <v>13</v>
      </c>
      <c r="B296" s="15" t="s">
        <v>342</v>
      </c>
      <c r="C296" s="16">
        <v>60000</v>
      </c>
      <c r="D296" s="16">
        <v>0</v>
      </c>
    </row>
    <row r="297" spans="1:4" ht="25.5" hidden="1" outlineLevel="2">
      <c r="A297" s="14" t="s">
        <v>343</v>
      </c>
      <c r="B297" s="15" t="s">
        <v>344</v>
      </c>
      <c r="C297" s="16">
        <v>188900</v>
      </c>
      <c r="D297" s="16">
        <v>15000</v>
      </c>
    </row>
    <row r="298" spans="1:4" ht="25.5" hidden="1" outlineLevel="3">
      <c r="A298" s="14" t="s">
        <v>345</v>
      </c>
      <c r="B298" s="15" t="s">
        <v>346</v>
      </c>
      <c r="C298" s="16">
        <v>188900</v>
      </c>
      <c r="D298" s="16">
        <v>15000</v>
      </c>
    </row>
    <row r="299" spans="1:4" ht="38.25" hidden="1" outlineLevel="4">
      <c r="A299" s="14" t="s">
        <v>55</v>
      </c>
      <c r="B299" s="15" t="s">
        <v>346</v>
      </c>
      <c r="C299" s="16">
        <v>188900</v>
      </c>
      <c r="D299" s="16">
        <v>15000</v>
      </c>
    </row>
    <row r="300" spans="1:4" hidden="1" outlineLevel="2">
      <c r="A300" s="14" t="s">
        <v>51</v>
      </c>
      <c r="B300" s="15" t="s">
        <v>52</v>
      </c>
      <c r="C300" s="16">
        <v>444109</v>
      </c>
      <c r="D300" s="16">
        <v>230776.07</v>
      </c>
    </row>
    <row r="301" spans="1:4" ht="51" hidden="1" outlineLevel="3">
      <c r="A301" s="14" t="s">
        <v>53</v>
      </c>
      <c r="B301" s="15" t="s">
        <v>54</v>
      </c>
      <c r="C301" s="16">
        <v>444109</v>
      </c>
      <c r="D301" s="16">
        <v>230776.07</v>
      </c>
    </row>
    <row r="302" spans="1:4" ht="38.25" hidden="1" outlineLevel="4">
      <c r="A302" s="14" t="s">
        <v>55</v>
      </c>
      <c r="B302" s="15" t="s">
        <v>54</v>
      </c>
      <c r="C302" s="16">
        <v>444109</v>
      </c>
      <c r="D302" s="16">
        <v>230776.07</v>
      </c>
    </row>
    <row r="303" spans="1:4" ht="25.5" hidden="1" outlineLevel="1">
      <c r="A303" s="14" t="s">
        <v>347</v>
      </c>
      <c r="B303" s="15" t="s">
        <v>348</v>
      </c>
      <c r="C303" s="16">
        <v>59380783.270000003</v>
      </c>
      <c r="D303" s="16">
        <v>37728357.329999998</v>
      </c>
    </row>
    <row r="304" spans="1:4" ht="38.25" hidden="1" outlineLevel="2">
      <c r="A304" s="14" t="s">
        <v>349</v>
      </c>
      <c r="B304" s="15" t="s">
        <v>350</v>
      </c>
      <c r="C304" s="16">
        <v>58358732.270000003</v>
      </c>
      <c r="D304" s="16">
        <v>37694288.109999999</v>
      </c>
    </row>
    <row r="305" spans="1:4" ht="25.5" hidden="1" outlineLevel="3">
      <c r="A305" s="14" t="s">
        <v>78</v>
      </c>
      <c r="B305" s="15" t="s">
        <v>351</v>
      </c>
      <c r="C305" s="16">
        <v>3004800</v>
      </c>
      <c r="D305" s="16">
        <v>3004800</v>
      </c>
    </row>
    <row r="306" spans="1:4" ht="38.25" hidden="1" outlineLevel="4">
      <c r="A306" s="14" t="s">
        <v>13</v>
      </c>
      <c r="B306" s="15" t="s">
        <v>351</v>
      </c>
      <c r="C306" s="16">
        <v>3004800</v>
      </c>
      <c r="D306" s="16">
        <v>3004800</v>
      </c>
    </row>
    <row r="307" spans="1:4" hidden="1" outlineLevel="3">
      <c r="A307" s="14" t="s">
        <v>80</v>
      </c>
      <c r="B307" s="15" t="s">
        <v>352</v>
      </c>
      <c r="C307" s="16">
        <v>50000</v>
      </c>
      <c r="D307" s="16">
        <v>50000</v>
      </c>
    </row>
    <row r="308" spans="1:4" ht="38.25" hidden="1" outlineLevel="4">
      <c r="A308" s="14" t="s">
        <v>13</v>
      </c>
      <c r="B308" s="15" t="s">
        <v>352</v>
      </c>
      <c r="C308" s="16">
        <v>50000</v>
      </c>
      <c r="D308" s="16">
        <v>50000</v>
      </c>
    </row>
    <row r="309" spans="1:4" ht="25.5" hidden="1" outlineLevel="3">
      <c r="A309" s="14" t="s">
        <v>353</v>
      </c>
      <c r="B309" s="15" t="s">
        <v>354</v>
      </c>
      <c r="C309" s="16">
        <v>10000</v>
      </c>
      <c r="D309" s="16">
        <v>0</v>
      </c>
    </row>
    <row r="310" spans="1:4" ht="38.25" hidden="1" outlineLevel="4">
      <c r="A310" s="14" t="s">
        <v>55</v>
      </c>
      <c r="B310" s="15" t="s">
        <v>354</v>
      </c>
      <c r="C310" s="16">
        <v>10000</v>
      </c>
      <c r="D310" s="16">
        <v>0</v>
      </c>
    </row>
    <row r="311" spans="1:4" ht="38.25" hidden="1" outlineLevel="3">
      <c r="A311" s="14" t="s">
        <v>355</v>
      </c>
      <c r="B311" s="15" t="s">
        <v>356</v>
      </c>
      <c r="C311" s="16">
        <v>15000</v>
      </c>
      <c r="D311" s="16">
        <v>0</v>
      </c>
    </row>
    <row r="312" spans="1:4" ht="38.25" hidden="1" outlineLevel="4">
      <c r="A312" s="14" t="s">
        <v>55</v>
      </c>
      <c r="B312" s="15" t="s">
        <v>356</v>
      </c>
      <c r="C312" s="16">
        <v>15000</v>
      </c>
      <c r="D312" s="16">
        <v>0</v>
      </c>
    </row>
    <row r="313" spans="1:4" ht="51" hidden="1" outlineLevel="3">
      <c r="A313" s="14" t="s">
        <v>357</v>
      </c>
      <c r="B313" s="15" t="s">
        <v>358</v>
      </c>
      <c r="C313" s="16">
        <v>531800</v>
      </c>
      <c r="D313" s="16">
        <v>160565.39000000001</v>
      </c>
    </row>
    <row r="314" spans="1:4" hidden="1" outlineLevel="4">
      <c r="A314" s="14" t="s">
        <v>148</v>
      </c>
      <c r="B314" s="15" t="s">
        <v>358</v>
      </c>
      <c r="C314" s="16">
        <v>531800</v>
      </c>
      <c r="D314" s="16">
        <v>160565.39000000001</v>
      </c>
    </row>
    <row r="315" spans="1:4" ht="63.75" hidden="1" outlineLevel="3">
      <c r="A315" s="14" t="s">
        <v>82</v>
      </c>
      <c r="B315" s="15" t="s">
        <v>359</v>
      </c>
      <c r="C315" s="16">
        <v>54747132.270000003</v>
      </c>
      <c r="D315" s="16">
        <v>34478922.719999999</v>
      </c>
    </row>
    <row r="316" spans="1:4" ht="38.25" hidden="1" outlineLevel="4">
      <c r="A316" s="14" t="s">
        <v>13</v>
      </c>
      <c r="B316" s="15" t="s">
        <v>359</v>
      </c>
      <c r="C316" s="16">
        <v>54747132.270000003</v>
      </c>
      <c r="D316" s="16">
        <v>34478922.719999999</v>
      </c>
    </row>
    <row r="317" spans="1:4" ht="25.5" hidden="1" outlineLevel="2">
      <c r="A317" s="14" t="s">
        <v>360</v>
      </c>
      <c r="B317" s="15" t="s">
        <v>361</v>
      </c>
      <c r="C317" s="16">
        <v>1022051</v>
      </c>
      <c r="D317" s="16">
        <v>34069.22</v>
      </c>
    </row>
    <row r="318" spans="1:4" ht="51" hidden="1" outlineLevel="3">
      <c r="A318" s="14" t="s">
        <v>362</v>
      </c>
      <c r="B318" s="15" t="s">
        <v>363</v>
      </c>
      <c r="C318" s="16">
        <v>482545</v>
      </c>
      <c r="D318" s="16">
        <v>0</v>
      </c>
    </row>
    <row r="319" spans="1:4" ht="38.25" hidden="1" outlineLevel="4">
      <c r="A319" s="14" t="s">
        <v>13</v>
      </c>
      <c r="B319" s="15" t="s">
        <v>363</v>
      </c>
      <c r="C319" s="16">
        <v>482545</v>
      </c>
      <c r="D319" s="16">
        <v>0</v>
      </c>
    </row>
    <row r="320" spans="1:4" ht="63.75" hidden="1" outlineLevel="3">
      <c r="A320" s="14" t="s">
        <v>364</v>
      </c>
      <c r="B320" s="15" t="s">
        <v>365</v>
      </c>
      <c r="C320" s="16">
        <v>524506</v>
      </c>
      <c r="D320" s="16">
        <v>34069.22</v>
      </c>
    </row>
    <row r="321" spans="1:4" ht="38.25" hidden="1" outlineLevel="4">
      <c r="A321" s="14" t="s">
        <v>55</v>
      </c>
      <c r="B321" s="15" t="s">
        <v>365</v>
      </c>
      <c r="C321" s="16">
        <v>505051</v>
      </c>
      <c r="D321" s="16">
        <v>34069.22</v>
      </c>
    </row>
    <row r="322" spans="1:4" ht="38.25" hidden="1" outlineLevel="4">
      <c r="A322" s="14" t="s">
        <v>13</v>
      </c>
      <c r="B322" s="15" t="s">
        <v>365</v>
      </c>
      <c r="C322" s="16">
        <v>19455</v>
      </c>
      <c r="D322" s="16">
        <v>0</v>
      </c>
    </row>
    <row r="323" spans="1:4" ht="38.25" hidden="1" outlineLevel="3">
      <c r="A323" s="14" t="s">
        <v>303</v>
      </c>
      <c r="B323" s="15" t="s">
        <v>366</v>
      </c>
      <c r="C323" s="16">
        <v>15000</v>
      </c>
      <c r="D323" s="16">
        <v>0</v>
      </c>
    </row>
    <row r="324" spans="1:4" ht="38.25" hidden="1" outlineLevel="4">
      <c r="A324" s="14" t="s">
        <v>116</v>
      </c>
      <c r="B324" s="15" t="s">
        <v>366</v>
      </c>
      <c r="C324" s="16">
        <v>15000</v>
      </c>
      <c r="D324" s="16">
        <v>0</v>
      </c>
    </row>
    <row r="325" spans="1:4" ht="51" collapsed="1">
      <c r="A325" s="8" t="s">
        <v>367</v>
      </c>
      <c r="B325" s="9" t="s">
        <v>368</v>
      </c>
      <c r="C325" s="10">
        <v>866993.94</v>
      </c>
      <c r="D325" s="10">
        <v>0</v>
      </c>
    </row>
    <row r="326" spans="1:4" hidden="1" outlineLevel="2">
      <c r="A326" s="14" t="s">
        <v>369</v>
      </c>
      <c r="B326" s="15" t="s">
        <v>370</v>
      </c>
      <c r="C326" s="16">
        <v>66993.94</v>
      </c>
      <c r="D326" s="16">
        <v>0</v>
      </c>
    </row>
    <row r="327" spans="1:4" ht="178.5" hidden="1" outlineLevel="3">
      <c r="A327" s="14" t="s">
        <v>371</v>
      </c>
      <c r="B327" s="15" t="s">
        <v>372</v>
      </c>
      <c r="C327" s="16">
        <v>50000</v>
      </c>
      <c r="D327" s="16">
        <v>0</v>
      </c>
    </row>
    <row r="328" spans="1:4" ht="38.25" hidden="1" outlineLevel="4">
      <c r="A328" s="14" t="s">
        <v>55</v>
      </c>
      <c r="B328" s="15" t="s">
        <v>372</v>
      </c>
      <c r="C328" s="16">
        <v>50000</v>
      </c>
      <c r="D328" s="16">
        <v>0</v>
      </c>
    </row>
    <row r="329" spans="1:4" ht="178.5" hidden="1" outlineLevel="3">
      <c r="A329" s="14" t="s">
        <v>371</v>
      </c>
      <c r="B329" s="15" t="s">
        <v>373</v>
      </c>
      <c r="C329" s="16">
        <v>16993.939999999999</v>
      </c>
      <c r="D329" s="16">
        <v>0</v>
      </c>
    </row>
    <row r="330" spans="1:4" ht="38.25" hidden="1" outlineLevel="4">
      <c r="A330" s="14" t="s">
        <v>55</v>
      </c>
      <c r="B330" s="15" t="s">
        <v>373</v>
      </c>
      <c r="C330" s="16">
        <v>16993.939999999999</v>
      </c>
      <c r="D330" s="16">
        <v>0</v>
      </c>
    </row>
    <row r="331" spans="1:4" ht="38.25" hidden="1" outlineLevel="2">
      <c r="A331" s="14" t="s">
        <v>374</v>
      </c>
      <c r="B331" s="15" t="s">
        <v>375</v>
      </c>
      <c r="C331" s="16">
        <v>800000</v>
      </c>
      <c r="D331" s="16">
        <v>0</v>
      </c>
    </row>
    <row r="332" spans="1:4" ht="25.5" hidden="1" outlineLevel="3">
      <c r="A332" s="14" t="s">
        <v>376</v>
      </c>
      <c r="B332" s="15" t="s">
        <v>377</v>
      </c>
      <c r="C332" s="16">
        <v>800000</v>
      </c>
      <c r="D332" s="16">
        <v>0</v>
      </c>
    </row>
    <row r="333" spans="1:4" ht="38.25" hidden="1" outlineLevel="4">
      <c r="A333" s="14" t="s">
        <v>13</v>
      </c>
      <c r="B333" s="15" t="s">
        <v>377</v>
      </c>
      <c r="C333" s="16">
        <v>800000</v>
      </c>
      <c r="D333" s="16">
        <v>0</v>
      </c>
    </row>
    <row r="334" spans="1:4" ht="38.25" collapsed="1">
      <c r="A334" s="8" t="s">
        <v>56</v>
      </c>
      <c r="B334" s="9" t="s">
        <v>57</v>
      </c>
      <c r="C334" s="10">
        <v>46671523.289999999</v>
      </c>
      <c r="D334" s="10">
        <v>22592454.850000001</v>
      </c>
    </row>
    <row r="335" spans="1:4" ht="38.25" hidden="1" outlineLevel="1">
      <c r="A335" s="14" t="s">
        <v>378</v>
      </c>
      <c r="B335" s="15" t="s">
        <v>379</v>
      </c>
      <c r="C335" s="16">
        <v>40000</v>
      </c>
      <c r="D335" s="16">
        <v>0</v>
      </c>
    </row>
    <row r="336" spans="1:4" ht="38.25" hidden="1" outlineLevel="2">
      <c r="A336" s="14" t="s">
        <v>380</v>
      </c>
      <c r="B336" s="15" t="s">
        <v>381</v>
      </c>
      <c r="C336" s="16">
        <v>40000</v>
      </c>
      <c r="D336" s="16">
        <v>0</v>
      </c>
    </row>
    <row r="337" spans="1:4" ht="63.75" hidden="1" outlineLevel="3">
      <c r="A337" s="14" t="s">
        <v>382</v>
      </c>
      <c r="B337" s="15" t="s">
        <v>383</v>
      </c>
      <c r="C337" s="16">
        <v>40000</v>
      </c>
      <c r="D337" s="16">
        <v>0</v>
      </c>
    </row>
    <row r="338" spans="1:4" ht="38.25" hidden="1" outlineLevel="4">
      <c r="A338" s="14" t="s">
        <v>55</v>
      </c>
      <c r="B338" s="15" t="s">
        <v>383</v>
      </c>
      <c r="C338" s="16">
        <v>40000</v>
      </c>
      <c r="D338" s="16">
        <v>0</v>
      </c>
    </row>
    <row r="339" spans="1:4" hidden="1" outlineLevel="1">
      <c r="A339" s="14" t="s">
        <v>384</v>
      </c>
      <c r="B339" s="15" t="s">
        <v>385</v>
      </c>
      <c r="C339" s="16">
        <v>3303000</v>
      </c>
      <c r="D339" s="16">
        <v>1736959.72</v>
      </c>
    </row>
    <row r="340" spans="1:4" ht="51" hidden="1" outlineLevel="2">
      <c r="A340" s="14" t="s">
        <v>386</v>
      </c>
      <c r="B340" s="15" t="s">
        <v>387</v>
      </c>
      <c r="C340" s="16">
        <v>3303000</v>
      </c>
      <c r="D340" s="16">
        <v>1736959.72</v>
      </c>
    </row>
    <row r="341" spans="1:4" ht="76.5" hidden="1" outlineLevel="3">
      <c r="A341" s="14" t="s">
        <v>388</v>
      </c>
      <c r="B341" s="15" t="s">
        <v>389</v>
      </c>
      <c r="C341" s="16">
        <v>3303000</v>
      </c>
      <c r="D341" s="16">
        <v>1736959.72</v>
      </c>
    </row>
    <row r="342" spans="1:4" ht="76.5" hidden="1" outlineLevel="4">
      <c r="A342" s="14" t="s">
        <v>64</v>
      </c>
      <c r="B342" s="15" t="s">
        <v>389</v>
      </c>
      <c r="C342" s="16">
        <v>1325400</v>
      </c>
      <c r="D342" s="16">
        <v>1205801.25</v>
      </c>
    </row>
    <row r="343" spans="1:4" ht="38.25" hidden="1" outlineLevel="4">
      <c r="A343" s="14" t="s">
        <v>55</v>
      </c>
      <c r="B343" s="15" t="s">
        <v>389</v>
      </c>
      <c r="C343" s="16">
        <v>1977600</v>
      </c>
      <c r="D343" s="16">
        <v>531158.47</v>
      </c>
    </row>
    <row r="344" spans="1:4" ht="38.25" hidden="1" outlineLevel="1">
      <c r="A344" s="14" t="s">
        <v>390</v>
      </c>
      <c r="B344" s="15" t="s">
        <v>391</v>
      </c>
      <c r="C344" s="16">
        <v>50000</v>
      </c>
      <c r="D344" s="16">
        <v>0</v>
      </c>
    </row>
    <row r="345" spans="1:4" ht="51" hidden="1" outlineLevel="2">
      <c r="A345" s="14" t="s">
        <v>392</v>
      </c>
      <c r="B345" s="15" t="s">
        <v>393</v>
      </c>
      <c r="C345" s="16">
        <v>50000</v>
      </c>
      <c r="D345" s="16">
        <v>0</v>
      </c>
    </row>
    <row r="346" spans="1:4" ht="76.5" hidden="1" outlineLevel="3">
      <c r="A346" s="14" t="s">
        <v>394</v>
      </c>
      <c r="B346" s="15" t="s">
        <v>395</v>
      </c>
      <c r="C346" s="16">
        <v>50000</v>
      </c>
      <c r="D346" s="16">
        <v>0</v>
      </c>
    </row>
    <row r="347" spans="1:4" ht="38.25" hidden="1" outlineLevel="4">
      <c r="A347" s="14" t="s">
        <v>55</v>
      </c>
      <c r="B347" s="15" t="s">
        <v>395</v>
      </c>
      <c r="C347" s="16">
        <v>50000</v>
      </c>
      <c r="D347" s="16">
        <v>0</v>
      </c>
    </row>
    <row r="348" spans="1:4" ht="38.25" hidden="1" outlineLevel="1">
      <c r="A348" s="14" t="s">
        <v>396</v>
      </c>
      <c r="B348" s="15" t="s">
        <v>397</v>
      </c>
      <c r="C348" s="16">
        <v>95000</v>
      </c>
      <c r="D348" s="16">
        <v>10000</v>
      </c>
    </row>
    <row r="349" spans="1:4" ht="51" hidden="1" outlineLevel="2">
      <c r="A349" s="14" t="s">
        <v>398</v>
      </c>
      <c r="B349" s="15" t="s">
        <v>399</v>
      </c>
      <c r="C349" s="16">
        <v>95000</v>
      </c>
      <c r="D349" s="16">
        <v>10000</v>
      </c>
    </row>
    <row r="350" spans="1:4" ht="89.25" hidden="1" outlineLevel="3">
      <c r="A350" s="14" t="s">
        <v>400</v>
      </c>
      <c r="B350" s="15" t="s">
        <v>401</v>
      </c>
      <c r="C350" s="16">
        <v>95000</v>
      </c>
      <c r="D350" s="16">
        <v>10000</v>
      </c>
    </row>
    <row r="351" spans="1:4" ht="38.25" hidden="1" outlineLevel="4">
      <c r="A351" s="14" t="s">
        <v>55</v>
      </c>
      <c r="B351" s="15" t="s">
        <v>401</v>
      </c>
      <c r="C351" s="16">
        <v>95000</v>
      </c>
      <c r="D351" s="16">
        <v>10000</v>
      </c>
    </row>
    <row r="352" spans="1:4" ht="25.5" hidden="1" outlineLevel="1">
      <c r="A352" s="14" t="s">
        <v>402</v>
      </c>
      <c r="B352" s="15" t="s">
        <v>403</v>
      </c>
      <c r="C352" s="16">
        <v>43183523.289999999</v>
      </c>
      <c r="D352" s="16">
        <v>20845495.129999999</v>
      </c>
    </row>
    <row r="353" spans="1:4" ht="38.25" hidden="1" outlineLevel="2">
      <c r="A353" s="14" t="s">
        <v>404</v>
      </c>
      <c r="B353" s="15" t="s">
        <v>405</v>
      </c>
      <c r="C353" s="16">
        <v>35333600</v>
      </c>
      <c r="D353" s="16">
        <v>17312650.690000001</v>
      </c>
    </row>
    <row r="354" spans="1:4" ht="25.5" hidden="1" outlineLevel="3">
      <c r="A354" s="14" t="s">
        <v>406</v>
      </c>
      <c r="B354" s="15" t="s">
        <v>407</v>
      </c>
      <c r="C354" s="16">
        <v>35269600</v>
      </c>
      <c r="D354" s="16">
        <v>17248650.690000001</v>
      </c>
    </row>
    <row r="355" spans="1:4" ht="76.5" hidden="1" outlineLevel="4">
      <c r="A355" s="14" t="s">
        <v>64</v>
      </c>
      <c r="B355" s="15" t="s">
        <v>407</v>
      </c>
      <c r="C355" s="16">
        <v>31667476.260000002</v>
      </c>
      <c r="D355" s="16">
        <v>15831724.33</v>
      </c>
    </row>
    <row r="356" spans="1:4" ht="38.25" hidden="1" outlineLevel="4">
      <c r="A356" s="14" t="s">
        <v>55</v>
      </c>
      <c r="B356" s="15" t="s">
        <v>407</v>
      </c>
      <c r="C356" s="16">
        <v>3455600</v>
      </c>
      <c r="D356" s="16">
        <v>1270402.6200000001</v>
      </c>
    </row>
    <row r="357" spans="1:4" ht="25.5" hidden="1" outlineLevel="4">
      <c r="A357" s="14" t="s">
        <v>46</v>
      </c>
      <c r="B357" s="15" t="s">
        <v>407</v>
      </c>
      <c r="C357" s="16">
        <v>146523.74</v>
      </c>
      <c r="D357" s="16">
        <v>146523.74</v>
      </c>
    </row>
    <row r="358" spans="1:4" hidden="1" outlineLevel="3">
      <c r="A358" s="14" t="s">
        <v>80</v>
      </c>
      <c r="B358" s="15" t="s">
        <v>408</v>
      </c>
      <c r="C358" s="16">
        <v>64000</v>
      </c>
      <c r="D358" s="16">
        <v>64000</v>
      </c>
    </row>
    <row r="359" spans="1:4" hidden="1" outlineLevel="4">
      <c r="A359" s="14" t="s">
        <v>148</v>
      </c>
      <c r="B359" s="15" t="s">
        <v>408</v>
      </c>
      <c r="C359" s="16">
        <v>64000</v>
      </c>
      <c r="D359" s="16">
        <v>64000</v>
      </c>
    </row>
    <row r="360" spans="1:4" ht="51" hidden="1" outlineLevel="2">
      <c r="A360" s="14" t="s">
        <v>409</v>
      </c>
      <c r="B360" s="15" t="s">
        <v>410</v>
      </c>
      <c r="C360" s="16">
        <v>3240000</v>
      </c>
      <c r="D360" s="16">
        <v>1696434.23</v>
      </c>
    </row>
    <row r="361" spans="1:4" ht="25.5" hidden="1" outlineLevel="3">
      <c r="A361" s="14" t="s">
        <v>411</v>
      </c>
      <c r="B361" s="15" t="s">
        <v>412</v>
      </c>
      <c r="C361" s="16">
        <v>3240000</v>
      </c>
      <c r="D361" s="16">
        <v>1696434.23</v>
      </c>
    </row>
    <row r="362" spans="1:4" ht="76.5" hidden="1" outlineLevel="4">
      <c r="A362" s="14" t="s">
        <v>64</v>
      </c>
      <c r="B362" s="15" t="s">
        <v>412</v>
      </c>
      <c r="C362" s="16">
        <v>3240000</v>
      </c>
      <c r="D362" s="16">
        <v>1696434.23</v>
      </c>
    </row>
    <row r="363" spans="1:4" ht="38.25" hidden="1" outlineLevel="2">
      <c r="A363" s="14" t="s">
        <v>413</v>
      </c>
      <c r="B363" s="15" t="s">
        <v>414</v>
      </c>
      <c r="C363" s="16">
        <v>718000</v>
      </c>
      <c r="D363" s="16">
        <v>133470.79</v>
      </c>
    </row>
    <row r="364" spans="1:4" ht="25.5" hidden="1" outlineLevel="3">
      <c r="A364" s="14" t="s">
        <v>415</v>
      </c>
      <c r="B364" s="15" t="s">
        <v>416</v>
      </c>
      <c r="C364" s="16">
        <v>50000</v>
      </c>
      <c r="D364" s="16">
        <v>15879</v>
      </c>
    </row>
    <row r="365" spans="1:4" ht="38.25" hidden="1" outlineLevel="4">
      <c r="A365" s="14" t="s">
        <v>55</v>
      </c>
      <c r="B365" s="15" t="s">
        <v>416</v>
      </c>
      <c r="C365" s="16">
        <v>50000</v>
      </c>
      <c r="D365" s="16">
        <v>15879</v>
      </c>
    </row>
    <row r="366" spans="1:4" ht="76.5" hidden="1" outlineLevel="3">
      <c r="A366" s="14" t="s">
        <v>417</v>
      </c>
      <c r="B366" s="15" t="s">
        <v>418</v>
      </c>
      <c r="C366" s="16">
        <v>360000</v>
      </c>
      <c r="D366" s="16">
        <v>70314.789999999994</v>
      </c>
    </row>
    <row r="367" spans="1:4" ht="38.25" hidden="1" outlineLevel="4">
      <c r="A367" s="14" t="s">
        <v>55</v>
      </c>
      <c r="B367" s="15" t="s">
        <v>418</v>
      </c>
      <c r="C367" s="16">
        <v>360000</v>
      </c>
      <c r="D367" s="16">
        <v>70314.789999999994</v>
      </c>
    </row>
    <row r="368" spans="1:4" ht="25.5" hidden="1" outlineLevel="3">
      <c r="A368" s="14" t="s">
        <v>419</v>
      </c>
      <c r="B368" s="15" t="s">
        <v>420</v>
      </c>
      <c r="C368" s="16">
        <v>308000</v>
      </c>
      <c r="D368" s="16">
        <v>47277</v>
      </c>
    </row>
    <row r="369" spans="1:4" hidden="1" outlineLevel="4">
      <c r="A369" s="14" t="s">
        <v>148</v>
      </c>
      <c r="B369" s="15" t="s">
        <v>420</v>
      </c>
      <c r="C369" s="16">
        <v>308000</v>
      </c>
      <c r="D369" s="16">
        <v>47277</v>
      </c>
    </row>
    <row r="370" spans="1:4" ht="76.5" hidden="1" outlineLevel="2">
      <c r="A370" s="14" t="s">
        <v>421</v>
      </c>
      <c r="B370" s="15" t="s">
        <v>422</v>
      </c>
      <c r="C370" s="16">
        <v>3451923.29</v>
      </c>
      <c r="D370" s="16">
        <v>1653350.72</v>
      </c>
    </row>
    <row r="371" spans="1:4" ht="76.5" hidden="1" outlineLevel="3">
      <c r="A371" s="14" t="s">
        <v>423</v>
      </c>
      <c r="B371" s="15" t="s">
        <v>424</v>
      </c>
      <c r="C371" s="16">
        <v>3451923.29</v>
      </c>
      <c r="D371" s="16">
        <v>1653350.72</v>
      </c>
    </row>
    <row r="372" spans="1:4" ht="25.5" hidden="1" outlineLevel="4">
      <c r="A372" s="14" t="s">
        <v>46</v>
      </c>
      <c r="B372" s="15" t="s">
        <v>424</v>
      </c>
      <c r="C372" s="16">
        <v>3451923.29</v>
      </c>
      <c r="D372" s="16">
        <v>1653350.72</v>
      </c>
    </row>
    <row r="373" spans="1:4" ht="51" hidden="1" outlineLevel="2">
      <c r="A373" s="14" t="s">
        <v>425</v>
      </c>
      <c r="B373" s="15" t="s">
        <v>426</v>
      </c>
      <c r="C373" s="16">
        <v>35000</v>
      </c>
      <c r="D373" s="16">
        <v>0</v>
      </c>
    </row>
    <row r="374" spans="1:4" ht="76.5" hidden="1" outlineLevel="3">
      <c r="A374" s="14" t="s">
        <v>427</v>
      </c>
      <c r="B374" s="15" t="s">
        <v>428</v>
      </c>
      <c r="C374" s="16">
        <v>35000</v>
      </c>
      <c r="D374" s="16">
        <v>0</v>
      </c>
    </row>
    <row r="375" spans="1:4" ht="38.25" hidden="1" outlineLevel="4">
      <c r="A375" s="14" t="s">
        <v>55</v>
      </c>
      <c r="B375" s="15" t="s">
        <v>428</v>
      </c>
      <c r="C375" s="16">
        <v>35000</v>
      </c>
      <c r="D375" s="16">
        <v>0</v>
      </c>
    </row>
    <row r="376" spans="1:4" ht="127.5" hidden="1" outlineLevel="2">
      <c r="A376" s="14" t="s">
        <v>429</v>
      </c>
      <c r="B376" s="15" t="s">
        <v>430</v>
      </c>
      <c r="C376" s="16">
        <v>350000</v>
      </c>
      <c r="D376" s="16">
        <v>49588.7</v>
      </c>
    </row>
    <row r="377" spans="1:4" ht="102" hidden="1" outlineLevel="3">
      <c r="A377" s="14" t="s">
        <v>431</v>
      </c>
      <c r="B377" s="15" t="s">
        <v>432</v>
      </c>
      <c r="C377" s="16">
        <v>350000</v>
      </c>
      <c r="D377" s="16">
        <v>49588.7</v>
      </c>
    </row>
    <row r="378" spans="1:4" ht="38.25" hidden="1" outlineLevel="4">
      <c r="A378" s="14" t="s">
        <v>55</v>
      </c>
      <c r="B378" s="15" t="s">
        <v>432</v>
      </c>
      <c r="C378" s="16">
        <v>350000</v>
      </c>
      <c r="D378" s="16">
        <v>49588.7</v>
      </c>
    </row>
    <row r="379" spans="1:4" ht="178.5" hidden="1" outlineLevel="2">
      <c r="A379" s="14" t="s">
        <v>433</v>
      </c>
      <c r="B379" s="15" t="s">
        <v>434</v>
      </c>
      <c r="C379" s="16">
        <v>55000</v>
      </c>
      <c r="D379" s="16">
        <v>0</v>
      </c>
    </row>
    <row r="380" spans="1:4" ht="63.75" hidden="1" outlineLevel="3">
      <c r="A380" s="14" t="s">
        <v>435</v>
      </c>
      <c r="B380" s="15" t="s">
        <v>436</v>
      </c>
      <c r="C380" s="16">
        <v>55000</v>
      </c>
      <c r="D380" s="16">
        <v>0</v>
      </c>
    </row>
    <row r="381" spans="1:4" ht="38.25" hidden="1" outlineLevel="4">
      <c r="A381" s="14" t="s">
        <v>55</v>
      </c>
      <c r="B381" s="15" t="s">
        <v>436</v>
      </c>
      <c r="C381" s="16">
        <v>55000</v>
      </c>
      <c r="D381" s="16">
        <v>0</v>
      </c>
    </row>
    <row r="382" spans="1:4" ht="63.75" collapsed="1">
      <c r="A382" s="8" t="s">
        <v>437</v>
      </c>
      <c r="B382" s="9" t="s">
        <v>438</v>
      </c>
      <c r="C382" s="10">
        <v>59725930.539999999</v>
      </c>
      <c r="D382" s="10">
        <v>31452797.34</v>
      </c>
    </row>
    <row r="383" spans="1:4" ht="25.5" hidden="1" outlineLevel="1">
      <c r="A383" s="14" t="s">
        <v>439</v>
      </c>
      <c r="B383" s="15" t="s">
        <v>440</v>
      </c>
      <c r="C383" s="16">
        <v>59551130.539999999</v>
      </c>
      <c r="D383" s="16">
        <v>31452797.34</v>
      </c>
    </row>
    <row r="384" spans="1:4" hidden="1" outlineLevel="2">
      <c r="A384" s="14" t="s">
        <v>441</v>
      </c>
      <c r="B384" s="15" t="s">
        <v>442</v>
      </c>
      <c r="C384" s="16">
        <v>45601900</v>
      </c>
      <c r="D384" s="16">
        <v>23369046.52</v>
      </c>
    </row>
    <row r="385" spans="1:4" ht="25.5" hidden="1" outlineLevel="3">
      <c r="A385" s="14" t="s">
        <v>443</v>
      </c>
      <c r="B385" s="15" t="s">
        <v>444</v>
      </c>
      <c r="C385" s="16">
        <v>45574900</v>
      </c>
      <c r="D385" s="16">
        <v>23364788.52</v>
      </c>
    </row>
    <row r="386" spans="1:4" ht="76.5" hidden="1" outlineLevel="4">
      <c r="A386" s="14" t="s">
        <v>64</v>
      </c>
      <c r="B386" s="15" t="s">
        <v>444</v>
      </c>
      <c r="C386" s="16">
        <v>42523100</v>
      </c>
      <c r="D386" s="16">
        <v>21007658.82</v>
      </c>
    </row>
    <row r="387" spans="1:4" ht="38.25" hidden="1" outlineLevel="4">
      <c r="A387" s="14" t="s">
        <v>55</v>
      </c>
      <c r="B387" s="15" t="s">
        <v>444</v>
      </c>
      <c r="C387" s="16">
        <v>3051800</v>
      </c>
      <c r="D387" s="16">
        <v>2357129.7000000002</v>
      </c>
    </row>
    <row r="388" spans="1:4" ht="25.5" hidden="1" outlineLevel="3">
      <c r="A388" s="14" t="s">
        <v>78</v>
      </c>
      <c r="B388" s="15" t="s">
        <v>445</v>
      </c>
      <c r="C388" s="16">
        <v>27000</v>
      </c>
      <c r="D388" s="16">
        <v>4258</v>
      </c>
    </row>
    <row r="389" spans="1:4" hidden="1" outlineLevel="4">
      <c r="A389" s="14" t="s">
        <v>148</v>
      </c>
      <c r="B389" s="15" t="s">
        <v>445</v>
      </c>
      <c r="C389" s="16">
        <v>27000</v>
      </c>
      <c r="D389" s="16">
        <v>4258</v>
      </c>
    </row>
    <row r="390" spans="1:4" hidden="1" outlineLevel="2">
      <c r="A390" s="14" t="s">
        <v>446</v>
      </c>
      <c r="B390" s="15" t="s">
        <v>447</v>
      </c>
      <c r="C390" s="16">
        <v>6489830.54</v>
      </c>
      <c r="D390" s="16">
        <v>4408868.2699999996</v>
      </c>
    </row>
    <row r="391" spans="1:4" ht="25.5" hidden="1" outlineLevel="3">
      <c r="A391" s="14" t="s">
        <v>448</v>
      </c>
      <c r="B391" s="15" t="s">
        <v>449</v>
      </c>
      <c r="C391" s="16">
        <v>6489830.54</v>
      </c>
      <c r="D391" s="16">
        <v>4408868.2699999996</v>
      </c>
    </row>
    <row r="392" spans="1:4" ht="25.5" hidden="1" outlineLevel="4">
      <c r="A392" s="14" t="s">
        <v>450</v>
      </c>
      <c r="B392" s="15" t="s">
        <v>449</v>
      </c>
      <c r="C392" s="16">
        <v>6489830.54</v>
      </c>
      <c r="D392" s="16">
        <v>4408868.2699999996</v>
      </c>
    </row>
    <row r="393" spans="1:4" ht="25.5" hidden="1" outlineLevel="2">
      <c r="A393" s="14" t="s">
        <v>451</v>
      </c>
      <c r="B393" s="15" t="s">
        <v>452</v>
      </c>
      <c r="C393" s="16">
        <v>7459400</v>
      </c>
      <c r="D393" s="16">
        <v>3674882.55</v>
      </c>
    </row>
    <row r="394" spans="1:4" ht="38.25" hidden="1" outlineLevel="3">
      <c r="A394" s="14" t="s">
        <v>453</v>
      </c>
      <c r="B394" s="15" t="s">
        <v>454</v>
      </c>
      <c r="C394" s="16">
        <v>7459400</v>
      </c>
      <c r="D394" s="16">
        <v>3674882.55</v>
      </c>
    </row>
    <row r="395" spans="1:4" ht="76.5" hidden="1" outlineLevel="4">
      <c r="A395" s="14" t="s">
        <v>64</v>
      </c>
      <c r="B395" s="15" t="s">
        <v>454</v>
      </c>
      <c r="C395" s="16">
        <v>6871100</v>
      </c>
      <c r="D395" s="16">
        <v>3502931.55</v>
      </c>
    </row>
    <row r="396" spans="1:4" ht="38.25" hidden="1" outlineLevel="4">
      <c r="A396" s="14" t="s">
        <v>55</v>
      </c>
      <c r="B396" s="15" t="s">
        <v>454</v>
      </c>
      <c r="C396" s="16">
        <v>588300</v>
      </c>
      <c r="D396" s="16">
        <v>171951</v>
      </c>
    </row>
    <row r="397" spans="1:4" ht="38.25" hidden="1" outlineLevel="1">
      <c r="A397" s="14" t="s">
        <v>455</v>
      </c>
      <c r="B397" s="15" t="s">
        <v>456</v>
      </c>
      <c r="C397" s="16">
        <v>174800</v>
      </c>
      <c r="D397" s="16">
        <v>0</v>
      </c>
    </row>
    <row r="398" spans="1:4" ht="51" hidden="1" outlineLevel="2">
      <c r="A398" s="14" t="s">
        <v>457</v>
      </c>
      <c r="B398" s="15" t="s">
        <v>458</v>
      </c>
      <c r="C398" s="16">
        <v>174800</v>
      </c>
      <c r="D398" s="16">
        <v>0</v>
      </c>
    </row>
    <row r="399" spans="1:4" ht="63.75" hidden="1" outlineLevel="3">
      <c r="A399" s="14" t="s">
        <v>459</v>
      </c>
      <c r="B399" s="15" t="s">
        <v>460</v>
      </c>
      <c r="C399" s="16">
        <v>174800</v>
      </c>
      <c r="D399" s="16">
        <v>0</v>
      </c>
    </row>
    <row r="400" spans="1:4" ht="38.25" hidden="1" outlineLevel="4">
      <c r="A400" s="14" t="s">
        <v>55</v>
      </c>
      <c r="B400" s="15" t="s">
        <v>460</v>
      </c>
      <c r="C400" s="16">
        <v>174800</v>
      </c>
      <c r="D400" s="16">
        <v>0</v>
      </c>
    </row>
    <row r="401" spans="1:4" ht="38.25" collapsed="1">
      <c r="A401" s="8" t="s">
        <v>461</v>
      </c>
      <c r="B401" s="9" t="s">
        <v>462</v>
      </c>
      <c r="C401" s="10">
        <v>4790349</v>
      </c>
      <c r="D401" s="10">
        <v>1868170.56</v>
      </c>
    </row>
    <row r="402" spans="1:4" ht="25.5" hidden="1" outlineLevel="1">
      <c r="A402" s="14" t="s">
        <v>463</v>
      </c>
      <c r="B402" s="15" t="s">
        <v>464</v>
      </c>
      <c r="C402" s="16">
        <v>3879949</v>
      </c>
      <c r="D402" s="16">
        <v>1708684.49</v>
      </c>
    </row>
    <row r="403" spans="1:4" ht="114.75" hidden="1" outlineLevel="2">
      <c r="A403" s="14" t="s">
        <v>465</v>
      </c>
      <c r="B403" s="15" t="s">
        <v>466</v>
      </c>
      <c r="C403" s="16">
        <v>250000</v>
      </c>
      <c r="D403" s="16">
        <v>13627.44</v>
      </c>
    </row>
    <row r="404" spans="1:4" ht="38.25" hidden="1" outlineLevel="3">
      <c r="A404" s="14" t="s">
        <v>467</v>
      </c>
      <c r="B404" s="15" t="s">
        <v>468</v>
      </c>
      <c r="C404" s="16">
        <v>150000</v>
      </c>
      <c r="D404" s="16">
        <v>4657.4399999999996</v>
      </c>
    </row>
    <row r="405" spans="1:4" ht="38.25" hidden="1" outlineLevel="4">
      <c r="A405" s="14" t="s">
        <v>55</v>
      </c>
      <c r="B405" s="15" t="s">
        <v>468</v>
      </c>
      <c r="C405" s="16">
        <v>150000</v>
      </c>
      <c r="D405" s="16">
        <v>4657.4399999999996</v>
      </c>
    </row>
    <row r="406" spans="1:4" ht="38.25" hidden="1" outlineLevel="3">
      <c r="A406" s="14" t="s">
        <v>469</v>
      </c>
      <c r="B406" s="15" t="s">
        <v>470</v>
      </c>
      <c r="C406" s="16">
        <v>100000</v>
      </c>
      <c r="D406" s="16">
        <v>8970</v>
      </c>
    </row>
    <row r="407" spans="1:4" ht="38.25" hidden="1" outlineLevel="4">
      <c r="A407" s="14" t="s">
        <v>55</v>
      </c>
      <c r="B407" s="15" t="s">
        <v>470</v>
      </c>
      <c r="C407" s="16">
        <v>100000</v>
      </c>
      <c r="D407" s="16">
        <v>8970</v>
      </c>
    </row>
    <row r="408" spans="1:4" ht="25.5" hidden="1" outlineLevel="2">
      <c r="A408" s="14" t="s">
        <v>471</v>
      </c>
      <c r="B408" s="15" t="s">
        <v>472</v>
      </c>
      <c r="C408" s="16">
        <v>3459949</v>
      </c>
      <c r="D408" s="16">
        <v>1687403.05</v>
      </c>
    </row>
    <row r="409" spans="1:4" ht="25.5" hidden="1" outlineLevel="3">
      <c r="A409" s="14" t="s">
        <v>473</v>
      </c>
      <c r="B409" s="15" t="s">
        <v>474</v>
      </c>
      <c r="C409" s="16">
        <v>3459949</v>
      </c>
      <c r="D409" s="16">
        <v>1687403.05</v>
      </c>
    </row>
    <row r="410" spans="1:4" ht="38.25" hidden="1" outlineLevel="4">
      <c r="A410" s="14" t="s">
        <v>55</v>
      </c>
      <c r="B410" s="15" t="s">
        <v>474</v>
      </c>
      <c r="C410" s="16">
        <v>3459949</v>
      </c>
      <c r="D410" s="16">
        <v>1687403.05</v>
      </c>
    </row>
    <row r="411" spans="1:4" ht="25.5" hidden="1" outlineLevel="2">
      <c r="A411" s="14" t="s">
        <v>475</v>
      </c>
      <c r="B411" s="15" t="s">
        <v>476</v>
      </c>
      <c r="C411" s="16">
        <v>170000</v>
      </c>
      <c r="D411" s="16">
        <v>7654</v>
      </c>
    </row>
    <row r="412" spans="1:4" ht="51" hidden="1" outlineLevel="3">
      <c r="A412" s="14" t="s">
        <v>477</v>
      </c>
      <c r="B412" s="15" t="s">
        <v>478</v>
      </c>
      <c r="C412" s="16">
        <v>170000</v>
      </c>
      <c r="D412" s="16">
        <v>7654</v>
      </c>
    </row>
    <row r="413" spans="1:4" ht="38.25" hidden="1" outlineLevel="4">
      <c r="A413" s="14" t="s">
        <v>55</v>
      </c>
      <c r="B413" s="15" t="s">
        <v>478</v>
      </c>
      <c r="C413" s="16">
        <v>170000</v>
      </c>
      <c r="D413" s="16">
        <v>7654</v>
      </c>
    </row>
    <row r="414" spans="1:4" ht="25.5" hidden="1" outlineLevel="1">
      <c r="A414" s="14" t="s">
        <v>479</v>
      </c>
      <c r="B414" s="15" t="s">
        <v>480</v>
      </c>
      <c r="C414" s="16">
        <v>910400</v>
      </c>
      <c r="D414" s="16">
        <v>159486.07</v>
      </c>
    </row>
    <row r="415" spans="1:4" ht="51" hidden="1" outlineLevel="2">
      <c r="A415" s="14" t="s">
        <v>481</v>
      </c>
      <c r="B415" s="15" t="s">
        <v>482</v>
      </c>
      <c r="C415" s="16">
        <v>170000</v>
      </c>
      <c r="D415" s="16">
        <v>71964.27</v>
      </c>
    </row>
    <row r="416" spans="1:4" ht="127.5" hidden="1" outlineLevel="3">
      <c r="A416" s="14" t="s">
        <v>483</v>
      </c>
      <c r="B416" s="15" t="s">
        <v>484</v>
      </c>
      <c r="C416" s="16">
        <v>170000</v>
      </c>
      <c r="D416" s="16">
        <v>71964.27</v>
      </c>
    </row>
    <row r="417" spans="1:4" ht="38.25" hidden="1" outlineLevel="4">
      <c r="A417" s="14" t="s">
        <v>55</v>
      </c>
      <c r="B417" s="15" t="s">
        <v>484</v>
      </c>
      <c r="C417" s="16">
        <v>170000</v>
      </c>
      <c r="D417" s="16">
        <v>71964.27</v>
      </c>
    </row>
    <row r="418" spans="1:4" ht="38.25" hidden="1" outlineLevel="2">
      <c r="A418" s="14" t="s">
        <v>485</v>
      </c>
      <c r="B418" s="15" t="s">
        <v>486</v>
      </c>
      <c r="C418" s="16">
        <v>740400</v>
      </c>
      <c r="D418" s="16">
        <v>87521.8</v>
      </c>
    </row>
    <row r="419" spans="1:4" ht="38.25" hidden="1" outlineLevel="3">
      <c r="A419" s="14" t="s">
        <v>487</v>
      </c>
      <c r="B419" s="15" t="s">
        <v>488</v>
      </c>
      <c r="C419" s="16">
        <v>100000</v>
      </c>
      <c r="D419" s="16">
        <v>0</v>
      </c>
    </row>
    <row r="420" spans="1:4" ht="38.25" hidden="1" outlineLevel="4">
      <c r="A420" s="14" t="s">
        <v>55</v>
      </c>
      <c r="B420" s="15" t="s">
        <v>488</v>
      </c>
      <c r="C420" s="16">
        <v>100000</v>
      </c>
      <c r="D420" s="16">
        <v>0</v>
      </c>
    </row>
    <row r="421" spans="1:4" ht="76.5" hidden="1" outlineLevel="3">
      <c r="A421" s="14" t="s">
        <v>489</v>
      </c>
      <c r="B421" s="15" t="s">
        <v>490</v>
      </c>
      <c r="C421" s="16">
        <v>140000</v>
      </c>
      <c r="D421" s="16">
        <v>48600</v>
      </c>
    </row>
    <row r="422" spans="1:4" ht="38.25" hidden="1" outlineLevel="4">
      <c r="A422" s="14" t="s">
        <v>55</v>
      </c>
      <c r="B422" s="15" t="s">
        <v>490</v>
      </c>
      <c r="C422" s="16">
        <v>140000</v>
      </c>
      <c r="D422" s="16">
        <v>48600</v>
      </c>
    </row>
    <row r="423" spans="1:4" ht="51" hidden="1" outlineLevel="3">
      <c r="A423" s="14" t="s">
        <v>491</v>
      </c>
      <c r="B423" s="15" t="s">
        <v>492</v>
      </c>
      <c r="C423" s="16">
        <v>479625.58</v>
      </c>
      <c r="D423" s="16">
        <v>38921.800000000003</v>
      </c>
    </row>
    <row r="424" spans="1:4" ht="38.25" hidden="1" outlineLevel="4">
      <c r="A424" s="14" t="s">
        <v>55</v>
      </c>
      <c r="B424" s="15" t="s">
        <v>492</v>
      </c>
      <c r="C424" s="16">
        <v>479625.58</v>
      </c>
      <c r="D424" s="16">
        <v>38921.800000000003</v>
      </c>
    </row>
    <row r="425" spans="1:4" ht="76.5" hidden="1" outlineLevel="3">
      <c r="A425" s="14" t="s">
        <v>489</v>
      </c>
      <c r="B425" s="15" t="s">
        <v>493</v>
      </c>
      <c r="C425" s="16">
        <v>1706</v>
      </c>
      <c r="D425" s="16">
        <v>0</v>
      </c>
    </row>
    <row r="426" spans="1:4" ht="38.25" hidden="1" outlineLevel="4">
      <c r="A426" s="14" t="s">
        <v>55</v>
      </c>
      <c r="B426" s="15" t="s">
        <v>493</v>
      </c>
      <c r="C426" s="16">
        <v>1706</v>
      </c>
      <c r="D426" s="16">
        <v>0</v>
      </c>
    </row>
    <row r="427" spans="1:4" ht="25.5" hidden="1" outlineLevel="3">
      <c r="A427" s="14" t="s">
        <v>494</v>
      </c>
      <c r="B427" s="15" t="s">
        <v>495</v>
      </c>
      <c r="C427" s="16">
        <v>19068.419999999998</v>
      </c>
      <c r="D427" s="16">
        <v>0</v>
      </c>
    </row>
    <row r="428" spans="1:4" ht="38.25" hidden="1" outlineLevel="4">
      <c r="A428" s="14" t="s">
        <v>55</v>
      </c>
      <c r="B428" s="15" t="s">
        <v>495</v>
      </c>
      <c r="C428" s="16">
        <v>19068.419999999998</v>
      </c>
      <c r="D428" s="16">
        <v>0</v>
      </c>
    </row>
    <row r="429" spans="1:4" ht="51" collapsed="1">
      <c r="A429" s="8" t="s">
        <v>496</v>
      </c>
      <c r="B429" s="9" t="s">
        <v>497</v>
      </c>
      <c r="C429" s="10">
        <v>5169500</v>
      </c>
      <c r="D429" s="10">
        <v>2542741.94</v>
      </c>
    </row>
    <row r="430" spans="1:4" hidden="1" outlineLevel="1">
      <c r="A430" s="14" t="s">
        <v>498</v>
      </c>
      <c r="B430" s="15" t="s">
        <v>499</v>
      </c>
      <c r="C430" s="16">
        <v>169500</v>
      </c>
      <c r="D430" s="16">
        <v>51126.5</v>
      </c>
    </row>
    <row r="431" spans="1:4" ht="38.25" hidden="1" outlineLevel="2">
      <c r="A431" s="14" t="s">
        <v>500</v>
      </c>
      <c r="B431" s="15" t="s">
        <v>501</v>
      </c>
      <c r="C431" s="16">
        <v>169500</v>
      </c>
      <c r="D431" s="16">
        <v>51126.5</v>
      </c>
    </row>
    <row r="432" spans="1:4" ht="38.25" hidden="1" outlineLevel="3">
      <c r="A432" s="14" t="s">
        <v>502</v>
      </c>
      <c r="B432" s="15" t="s">
        <v>503</v>
      </c>
      <c r="C432" s="16">
        <v>169500</v>
      </c>
      <c r="D432" s="16">
        <v>51126.5</v>
      </c>
    </row>
    <row r="433" spans="1:4" ht="38.25" hidden="1" outlineLevel="4">
      <c r="A433" s="14" t="s">
        <v>55</v>
      </c>
      <c r="B433" s="15" t="s">
        <v>503</v>
      </c>
      <c r="C433" s="16">
        <v>169500</v>
      </c>
      <c r="D433" s="16">
        <v>51126.5</v>
      </c>
    </row>
    <row r="434" spans="1:4" ht="25.5" hidden="1" outlineLevel="1">
      <c r="A434" s="14" t="s">
        <v>504</v>
      </c>
      <c r="B434" s="15" t="s">
        <v>505</v>
      </c>
      <c r="C434" s="16">
        <v>5000000</v>
      </c>
      <c r="D434" s="16">
        <v>2491615.44</v>
      </c>
    </row>
    <row r="435" spans="1:4" ht="89.25" hidden="1" outlineLevel="2">
      <c r="A435" s="14" t="s">
        <v>506</v>
      </c>
      <c r="B435" s="15" t="s">
        <v>507</v>
      </c>
      <c r="C435" s="16">
        <v>20000</v>
      </c>
      <c r="D435" s="16">
        <v>0</v>
      </c>
    </row>
    <row r="436" spans="1:4" ht="38.25" hidden="1" outlineLevel="3">
      <c r="A436" s="14" t="s">
        <v>508</v>
      </c>
      <c r="B436" s="15" t="s">
        <v>509</v>
      </c>
      <c r="C436" s="16">
        <v>19868</v>
      </c>
      <c r="D436" s="16">
        <v>0</v>
      </c>
    </row>
    <row r="437" spans="1:4" ht="38.25" hidden="1" outlineLevel="4">
      <c r="A437" s="14" t="s">
        <v>55</v>
      </c>
      <c r="B437" s="15" t="s">
        <v>509</v>
      </c>
      <c r="C437" s="16">
        <v>19868</v>
      </c>
      <c r="D437" s="16">
        <v>0</v>
      </c>
    </row>
    <row r="438" spans="1:4" ht="38.25" hidden="1" outlineLevel="3">
      <c r="A438" s="14" t="s">
        <v>508</v>
      </c>
      <c r="B438" s="15" t="s">
        <v>510</v>
      </c>
      <c r="C438" s="16">
        <v>132</v>
      </c>
      <c r="D438" s="16">
        <v>0</v>
      </c>
    </row>
    <row r="439" spans="1:4" ht="38.25" hidden="1" outlineLevel="4">
      <c r="A439" s="14" t="s">
        <v>55</v>
      </c>
      <c r="B439" s="15" t="s">
        <v>510</v>
      </c>
      <c r="C439" s="16">
        <v>132</v>
      </c>
      <c r="D439" s="16">
        <v>0</v>
      </c>
    </row>
    <row r="440" spans="1:4" ht="38.25" hidden="1" outlineLevel="2">
      <c r="A440" s="14" t="s">
        <v>511</v>
      </c>
      <c r="B440" s="15" t="s">
        <v>512</v>
      </c>
      <c r="C440" s="16">
        <v>4980000</v>
      </c>
      <c r="D440" s="16">
        <v>2491615.44</v>
      </c>
    </row>
    <row r="441" spans="1:4" ht="25.5" hidden="1" outlineLevel="3">
      <c r="A441" s="14" t="s">
        <v>513</v>
      </c>
      <c r="B441" s="15" t="s">
        <v>514</v>
      </c>
      <c r="C441" s="16">
        <v>4980000</v>
      </c>
      <c r="D441" s="16">
        <v>2491615.44</v>
      </c>
    </row>
    <row r="442" spans="1:4" ht="76.5" hidden="1" outlineLevel="4">
      <c r="A442" s="14" t="s">
        <v>64</v>
      </c>
      <c r="B442" s="15" t="s">
        <v>514</v>
      </c>
      <c r="C442" s="16">
        <v>4419000</v>
      </c>
      <c r="D442" s="16">
        <v>2195564.42</v>
      </c>
    </row>
    <row r="443" spans="1:4" ht="38.25" hidden="1" outlineLevel="4">
      <c r="A443" s="14" t="s">
        <v>55</v>
      </c>
      <c r="B443" s="15" t="s">
        <v>514</v>
      </c>
      <c r="C443" s="16">
        <v>558000</v>
      </c>
      <c r="D443" s="16">
        <v>296051.02</v>
      </c>
    </row>
    <row r="444" spans="1:4" hidden="1" outlineLevel="4">
      <c r="A444" s="14" t="s">
        <v>148</v>
      </c>
      <c r="B444" s="15" t="s">
        <v>514</v>
      </c>
      <c r="C444" s="16">
        <v>3000</v>
      </c>
      <c r="D444" s="16">
        <v>0</v>
      </c>
    </row>
    <row r="445" spans="1:4" ht="38.25" collapsed="1">
      <c r="A445" s="8" t="s">
        <v>65</v>
      </c>
      <c r="B445" s="9" t="s">
        <v>66</v>
      </c>
      <c r="C445" s="10">
        <f>77428320.54-26763068.4-15647770.22+82440.42</f>
        <v>35099922.340000011</v>
      </c>
      <c r="D445" s="10">
        <f>8161453.57-6031922.96-1683842.03</f>
        <v>445688.58000000031</v>
      </c>
    </row>
    <row r="446" spans="1:4" ht="38.25" hidden="1" outlineLevel="2">
      <c r="A446" s="14" t="s">
        <v>515</v>
      </c>
      <c r="B446" s="15" t="s">
        <v>516</v>
      </c>
      <c r="C446" s="16">
        <v>34589922.340000004</v>
      </c>
      <c r="D446" s="16">
        <v>367751.57</v>
      </c>
    </row>
    <row r="447" spans="1:4" ht="38.25" hidden="1" outlineLevel="3">
      <c r="A447" s="14" t="s">
        <v>69</v>
      </c>
      <c r="B447" s="15" t="s">
        <v>517</v>
      </c>
      <c r="C447" s="16">
        <v>31569991</v>
      </c>
      <c r="D447" s="16">
        <v>20000</v>
      </c>
    </row>
    <row r="448" spans="1:4" ht="38.25" hidden="1" outlineLevel="4">
      <c r="A448" s="14" t="s">
        <v>55</v>
      </c>
      <c r="B448" s="15" t="s">
        <v>517</v>
      </c>
      <c r="C448" s="16">
        <v>31569991</v>
      </c>
      <c r="D448" s="16">
        <v>20000</v>
      </c>
    </row>
    <row r="449" spans="1:4" ht="63.75" hidden="1" outlineLevel="3">
      <c r="A449" s="14" t="s">
        <v>518</v>
      </c>
      <c r="B449" s="15" t="s">
        <v>519</v>
      </c>
      <c r="C449" s="16">
        <v>1178264</v>
      </c>
      <c r="D449" s="16">
        <v>0</v>
      </c>
    </row>
    <row r="450" spans="1:4" ht="38.25" hidden="1" outlineLevel="4">
      <c r="A450" s="14" t="s">
        <v>55</v>
      </c>
      <c r="B450" s="15" t="s">
        <v>519</v>
      </c>
      <c r="C450" s="16">
        <v>1178264</v>
      </c>
      <c r="D450" s="16">
        <v>0</v>
      </c>
    </row>
    <row r="451" spans="1:4" ht="38.25" hidden="1" outlineLevel="3">
      <c r="A451" s="14" t="s">
        <v>69</v>
      </c>
      <c r="B451" s="15" t="s">
        <v>520</v>
      </c>
      <c r="C451" s="16">
        <v>1841667.34</v>
      </c>
      <c r="D451" s="16">
        <v>347751.57</v>
      </c>
    </row>
    <row r="452" spans="1:4" ht="38.25" hidden="1" outlineLevel="4">
      <c r="A452" s="14" t="s">
        <v>13</v>
      </c>
      <c r="B452" s="15" t="s">
        <v>520</v>
      </c>
      <c r="C452" s="16">
        <v>1841667.34</v>
      </c>
      <c r="D452" s="16">
        <v>347751.57</v>
      </c>
    </row>
    <row r="453" spans="1:4" ht="25.5" hidden="1" outlineLevel="2">
      <c r="A453" s="14" t="s">
        <v>67</v>
      </c>
      <c r="B453" s="15" t="s">
        <v>68</v>
      </c>
      <c r="C453" s="16">
        <f>C454</f>
        <v>510000</v>
      </c>
      <c r="D453" s="16">
        <f>D454</f>
        <v>77937.010000000009</v>
      </c>
    </row>
    <row r="454" spans="1:4" ht="38.25" hidden="1" outlineLevel="3">
      <c r="A454" s="14" t="s">
        <v>69</v>
      </c>
      <c r="B454" s="15" t="s">
        <v>70</v>
      </c>
      <c r="C454" s="16">
        <f>C455+C456</f>
        <v>510000</v>
      </c>
      <c r="D454" s="16">
        <f>D455+D456</f>
        <v>77937.010000000009</v>
      </c>
    </row>
    <row r="455" spans="1:4" ht="38.25" hidden="1" outlineLevel="4">
      <c r="A455" s="14" t="s">
        <v>55</v>
      </c>
      <c r="B455" s="15" t="s">
        <v>70</v>
      </c>
      <c r="C455" s="16">
        <v>270334.03000000003</v>
      </c>
      <c r="D455" s="16">
        <v>60928.51</v>
      </c>
    </row>
    <row r="456" spans="1:4" ht="38.25" hidden="1" outlineLevel="4">
      <c r="A456" s="14" t="s">
        <v>13</v>
      </c>
      <c r="B456" s="15" t="s">
        <v>70</v>
      </c>
      <c r="C456" s="16">
        <f>157225.55+82440.42</f>
        <v>239665.96999999997</v>
      </c>
      <c r="D456" s="16">
        <v>17008.5</v>
      </c>
    </row>
    <row r="457" spans="1:4" ht="38.25" collapsed="1">
      <c r="A457" s="8" t="s">
        <v>521</v>
      </c>
      <c r="B457" s="9" t="s">
        <v>522</v>
      </c>
      <c r="C457" s="10">
        <v>33000</v>
      </c>
      <c r="D457" s="10">
        <v>0</v>
      </c>
    </row>
    <row r="458" spans="1:4" ht="38.25" hidden="1" outlineLevel="2">
      <c r="A458" s="14" t="s">
        <v>523</v>
      </c>
      <c r="B458" s="15" t="s">
        <v>524</v>
      </c>
      <c r="C458" s="16">
        <v>33000</v>
      </c>
      <c r="D458" s="16">
        <v>0</v>
      </c>
    </row>
    <row r="459" spans="1:4" ht="76.5" hidden="1" outlineLevel="3">
      <c r="A459" s="14" t="s">
        <v>525</v>
      </c>
      <c r="B459" s="15" t="s">
        <v>526</v>
      </c>
      <c r="C459" s="16">
        <v>33000</v>
      </c>
      <c r="D459" s="16">
        <v>0</v>
      </c>
    </row>
    <row r="460" spans="1:4" ht="38.25" hidden="1" outlineLevel="4">
      <c r="A460" s="14" t="s">
        <v>55</v>
      </c>
      <c r="B460" s="15" t="s">
        <v>526</v>
      </c>
      <c r="C460" s="16">
        <v>20000</v>
      </c>
      <c r="D460" s="16">
        <v>0</v>
      </c>
    </row>
    <row r="461" spans="1:4" ht="38.25" hidden="1" outlineLevel="4">
      <c r="A461" s="14" t="s">
        <v>13</v>
      </c>
      <c r="B461" s="15" t="s">
        <v>526</v>
      </c>
      <c r="C461" s="16">
        <v>13000</v>
      </c>
      <c r="D461" s="16">
        <v>0</v>
      </c>
    </row>
    <row r="462" spans="1:4" ht="12.75" customHeight="1" collapsed="1">
      <c r="A462" s="32" t="s">
        <v>71</v>
      </c>
      <c r="B462" s="33"/>
      <c r="C462" s="11">
        <v>805673225.39999998</v>
      </c>
      <c r="D462" s="11">
        <v>437816245.24000001</v>
      </c>
    </row>
    <row r="463" spans="1:4" ht="12.75" customHeight="1">
      <c r="A463" s="12"/>
      <c r="B463" s="12"/>
      <c r="C463" s="12"/>
      <c r="D463" s="12"/>
    </row>
    <row r="464" spans="1:4" ht="15.2" customHeight="1">
      <c r="A464" s="42"/>
      <c r="B464" s="43"/>
      <c r="C464" s="43"/>
      <c r="D464" s="17"/>
    </row>
  </sheetData>
  <mergeCells count="9">
    <mergeCell ref="A462:B462"/>
    <mergeCell ref="A464:C464"/>
    <mergeCell ref="A1:D1"/>
    <mergeCell ref="A2:D2"/>
    <mergeCell ref="A3:D3"/>
    <mergeCell ref="A4:A5"/>
    <mergeCell ref="B4:B5"/>
    <mergeCell ref="C4:C5"/>
    <mergeCell ref="D4:D5"/>
  </mergeCells>
  <pageMargins left="0.59055118110236227" right="0.59055118110236227" top="0.59055118110236227" bottom="0.59055118110236227" header="0.39370078740157483" footer="0.39370078740157483"/>
  <pageSetup paperSize="9" fitToHeight="200" orientation="portrait" r:id="rId1"/>
  <headerFooter>
    <evenHeader>&amp;RРаспечатано: &amp;D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общая с целевымиМБ 30,06&lt;/VariantName&gt;&#10;  &lt;VariantLink&gt;286747979&lt;/VariantLink&gt;&#10;  &lt;ReportCode&gt;3F1EA7B0807E46DB87CDDF5AB95EB0&lt;/ReportCode&gt;&#10;  &lt;SvodReportLink xsi:nil=&quot;true&quot; /&gt;&#10;  &lt;ReportLink&gt;37629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DF14D1E-48FD-489F-8225-51B449A3B7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ФБ</vt:lpstr>
      <vt:lpstr>УР</vt:lpstr>
      <vt:lpstr>МБ</vt:lpstr>
      <vt:lpstr>МБ!Заголовки_для_печати</vt:lpstr>
      <vt:lpstr>УР!Заголовки_для_печати</vt:lpstr>
      <vt:lpstr>ФБ!Заголовки_для_печати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Simanova</dc:creator>
  <cp:lastModifiedBy>Simanova</cp:lastModifiedBy>
  <cp:lastPrinted>2022-07-22T08:16:41Z</cp:lastPrinted>
  <dcterms:created xsi:type="dcterms:W3CDTF">2022-07-21T08:59:11Z</dcterms:created>
  <dcterms:modified xsi:type="dcterms:W3CDTF">2022-07-22T09:14:43Z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общая с целевымиМБ 3006(2).xlsx</vt:lpwstr>
  </property>
  <property fmtid="{D5CDD505-2E9C-101B-9397-08002B2CF9AE}" pid="4" name="Версия клиента">
    <vt:lpwstr>21.2.30.6200 (.NET 4.7.2)</vt:lpwstr>
  </property>
  <property fmtid="{D5CDD505-2E9C-101B-9397-08002B2CF9AE}" pid="5" name="Версия базы">
    <vt:lpwstr>21.2.2622.468429733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ufk2022</vt:lpwstr>
  </property>
  <property fmtid="{D5CDD505-2E9C-101B-9397-08002B2CF9AE}" pid="9" name="Пользователь">
    <vt:lpwstr>симанова_27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